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2515" windowHeight="8775" activeTab="1"/>
  </bookViews>
  <sheets>
    <sheet name="Simulation " sheetId="4" r:id="rId1"/>
    <sheet name="Grundprinzip" sheetId="2" r:id="rId2"/>
    <sheet name="vgl" sheetId="1" r:id="rId3"/>
  </sheets>
  <calcPr calcId="125725"/>
</workbook>
</file>

<file path=xl/calcChain.xml><?xml version="1.0" encoding="utf-8"?>
<calcChain xmlns="http://schemas.openxmlformats.org/spreadsheetml/2006/main">
  <c r="N27" i="4"/>
  <c r="A23" i="2"/>
  <c r="F23" i="1"/>
  <c r="F22"/>
  <c r="L18" i="4"/>
  <c r="E6"/>
  <c r="D6"/>
  <c r="G6"/>
  <c r="D7" s="1"/>
  <c r="K20"/>
  <c r="K19"/>
  <c r="K18"/>
  <c r="K17"/>
  <c r="J19"/>
  <c r="J18"/>
  <c r="J17"/>
  <c r="J16"/>
  <c r="J15"/>
  <c r="I15"/>
  <c r="I16" s="1"/>
  <c r="B26"/>
  <c r="B25"/>
  <c r="B28"/>
  <c r="B23"/>
  <c r="B22"/>
  <c r="B24" s="1"/>
  <c r="P21"/>
  <c r="P20"/>
  <c r="O20"/>
  <c r="B20"/>
  <c r="P19"/>
  <c r="O19"/>
  <c r="N19"/>
  <c r="B19"/>
  <c r="P18"/>
  <c r="O18"/>
  <c r="N18"/>
  <c r="M18"/>
  <c r="B18"/>
  <c r="P17"/>
  <c r="O17"/>
  <c r="N17"/>
  <c r="M17"/>
  <c r="L17"/>
  <c r="P16"/>
  <c r="O16"/>
  <c r="N16"/>
  <c r="M16"/>
  <c r="L16"/>
  <c r="K16"/>
  <c r="P15"/>
  <c r="O15"/>
  <c r="N15"/>
  <c r="M15"/>
  <c r="L15"/>
  <c r="K15"/>
  <c r="P11"/>
  <c r="O10"/>
  <c r="O11" s="1"/>
  <c r="N9"/>
  <c r="N10" s="1"/>
  <c r="N11" s="1"/>
  <c r="M8"/>
  <c r="M9" s="1"/>
  <c r="L7"/>
  <c r="L8" s="1"/>
  <c r="K6"/>
  <c r="K7" s="1"/>
  <c r="B23" i="1"/>
  <c r="B22"/>
  <c r="P21" i="2"/>
  <c r="P20"/>
  <c r="O20"/>
  <c r="P19"/>
  <c r="O19"/>
  <c r="N19"/>
  <c r="P18"/>
  <c r="O18"/>
  <c r="N18"/>
  <c r="M18"/>
  <c r="P17"/>
  <c r="O17"/>
  <c r="N17"/>
  <c r="M17"/>
  <c r="L17"/>
  <c r="P16"/>
  <c r="O16"/>
  <c r="N16"/>
  <c r="M16"/>
  <c r="L16"/>
  <c r="K16"/>
  <c r="P15"/>
  <c r="O15"/>
  <c r="N15"/>
  <c r="M15"/>
  <c r="L15"/>
  <c r="K15"/>
  <c r="J15"/>
  <c r="P11"/>
  <c r="O10"/>
  <c r="O11" s="1"/>
  <c r="N10"/>
  <c r="N11" s="1"/>
  <c r="N9"/>
  <c r="M8"/>
  <c r="M9" s="1"/>
  <c r="L7"/>
  <c r="K6"/>
  <c r="J6"/>
  <c r="J5"/>
  <c r="I5"/>
  <c r="I4"/>
  <c r="H3"/>
  <c r="I15" s="1"/>
  <c r="F3" s="1"/>
  <c r="G3"/>
  <c r="E4" s="1"/>
  <c r="B20" i="1"/>
  <c r="B19"/>
  <c r="B21" s="1"/>
  <c r="B18"/>
  <c r="O10"/>
  <c r="O11" s="1"/>
  <c r="P11"/>
  <c r="G3"/>
  <c r="D4" s="1"/>
  <c r="G4" s="1"/>
  <c r="D5" s="1"/>
  <c r="F20" s="1"/>
  <c r="P16"/>
  <c r="P17"/>
  <c r="P18"/>
  <c r="P19"/>
  <c r="P20"/>
  <c r="P21"/>
  <c r="P15"/>
  <c r="O16"/>
  <c r="O17"/>
  <c r="O18"/>
  <c r="O19"/>
  <c r="O20"/>
  <c r="O15"/>
  <c r="N16"/>
  <c r="N17"/>
  <c r="N18"/>
  <c r="N19"/>
  <c r="N15"/>
  <c r="M15"/>
  <c r="M16"/>
  <c r="M17"/>
  <c r="M18"/>
  <c r="L16"/>
  <c r="L17"/>
  <c r="L15"/>
  <c r="K16"/>
  <c r="K15"/>
  <c r="J15"/>
  <c r="H3"/>
  <c r="N9"/>
  <c r="N10" s="1"/>
  <c r="N11" s="1"/>
  <c r="M8"/>
  <c r="M9" s="1"/>
  <c r="M10" s="1"/>
  <c r="M11" s="1"/>
  <c r="L7"/>
  <c r="L8" s="1"/>
  <c r="L9" s="1"/>
  <c r="L10" s="1"/>
  <c r="L11" s="1"/>
  <c r="K6"/>
  <c r="K7" s="1"/>
  <c r="K8" s="1"/>
  <c r="K9" s="1"/>
  <c r="J5"/>
  <c r="J6" s="1"/>
  <c r="I4"/>
  <c r="I5" s="1"/>
  <c r="I6" s="1"/>
  <c r="H2"/>
  <c r="L19" i="4" l="1"/>
  <c r="H2" i="2"/>
  <c r="L20" i="4"/>
  <c r="L21"/>
  <c r="I18"/>
  <c r="I17"/>
  <c r="B21"/>
  <c r="K8"/>
  <c r="L9"/>
  <c r="M10"/>
  <c r="B24" i="1"/>
  <c r="B25" s="1"/>
  <c r="F19"/>
  <c r="M10" i="2"/>
  <c r="D4"/>
  <c r="G4" s="1"/>
  <c r="H4"/>
  <c r="K7"/>
  <c r="J7"/>
  <c r="I6"/>
  <c r="L8"/>
  <c r="I15" i="1"/>
  <c r="F3" s="1"/>
  <c r="K10"/>
  <c r="K11" s="1"/>
  <c r="J18"/>
  <c r="E4"/>
  <c r="H4"/>
  <c r="H5" s="1"/>
  <c r="I17" s="1"/>
  <c r="F25" s="1"/>
  <c r="J16"/>
  <c r="J7"/>
  <c r="J17"/>
  <c r="F21" s="1"/>
  <c r="I7"/>
  <c r="J19" s="1"/>
  <c r="G5"/>
  <c r="K17" s="1"/>
  <c r="F24" s="1"/>
  <c r="I2"/>
  <c r="E5"/>
  <c r="M11" i="4" l="1"/>
  <c r="L10"/>
  <c r="K9"/>
  <c r="D5" i="2"/>
  <c r="G5" s="1"/>
  <c r="E5"/>
  <c r="I2"/>
  <c r="J8"/>
  <c r="H5"/>
  <c r="I16"/>
  <c r="J16"/>
  <c r="L9"/>
  <c r="K8"/>
  <c r="M11"/>
  <c r="N23" s="1"/>
  <c r="J18"/>
  <c r="I7"/>
  <c r="J17"/>
  <c r="L22" i="1"/>
  <c r="I16"/>
  <c r="F4" s="1"/>
  <c r="K19"/>
  <c r="J8"/>
  <c r="K20" s="1"/>
  <c r="F5"/>
  <c r="F18" s="1"/>
  <c r="H6"/>
  <c r="I18" s="1"/>
  <c r="K18"/>
  <c r="L23"/>
  <c r="M23"/>
  <c r="I8"/>
  <c r="J20" s="1"/>
  <c r="J2"/>
  <c r="D6"/>
  <c r="G6" s="1"/>
  <c r="E6"/>
  <c r="F4" i="2" l="1"/>
  <c r="L11" i="4"/>
  <c r="M23" s="1"/>
  <c r="K10"/>
  <c r="L20" i="1"/>
  <c r="L21"/>
  <c r="K20" i="2"/>
  <c r="J9"/>
  <c r="D6"/>
  <c r="G6" s="1"/>
  <c r="L20" s="1"/>
  <c r="J2"/>
  <c r="E6"/>
  <c r="K17"/>
  <c r="K18"/>
  <c r="H6"/>
  <c r="I17"/>
  <c r="L10"/>
  <c r="J19"/>
  <c r="I8"/>
  <c r="K9"/>
  <c r="K19"/>
  <c r="J9" i="1"/>
  <c r="H7"/>
  <c r="I19" s="1"/>
  <c r="L18"/>
  <c r="F6" s="1"/>
  <c r="L19"/>
  <c r="I9"/>
  <c r="K2"/>
  <c r="D7"/>
  <c r="G7" s="1"/>
  <c r="E7"/>
  <c r="K11" i="4" l="1"/>
  <c r="L23" s="1"/>
  <c r="L22"/>
  <c r="K2"/>
  <c r="J20"/>
  <c r="M21" i="1"/>
  <c r="M22"/>
  <c r="M22" i="2"/>
  <c r="L11"/>
  <c r="M23" s="1"/>
  <c r="I9"/>
  <c r="J20"/>
  <c r="F5"/>
  <c r="D7"/>
  <c r="G7" s="1"/>
  <c r="E7"/>
  <c r="K2"/>
  <c r="L18"/>
  <c r="L19"/>
  <c r="J10"/>
  <c r="K21"/>
  <c r="K10"/>
  <c r="L21"/>
  <c r="I18"/>
  <c r="H7"/>
  <c r="J21" i="1"/>
  <c r="I10"/>
  <c r="I11" s="1"/>
  <c r="K21"/>
  <c r="J10"/>
  <c r="H8"/>
  <c r="I20" s="1"/>
  <c r="M19"/>
  <c r="F7" s="1"/>
  <c r="M20"/>
  <c r="L2"/>
  <c r="D8"/>
  <c r="G8" s="1"/>
  <c r="E8"/>
  <c r="G7" i="4" l="1"/>
  <c r="M22" s="1"/>
  <c r="E7"/>
  <c r="K21"/>
  <c r="J21"/>
  <c r="M21"/>
  <c r="F6"/>
  <c r="I19"/>
  <c r="H9" i="1"/>
  <c r="H10" s="1"/>
  <c r="H11" s="1"/>
  <c r="J21" i="2"/>
  <c r="I10"/>
  <c r="K11"/>
  <c r="L23" s="1"/>
  <c r="L22"/>
  <c r="D8"/>
  <c r="G8" s="1"/>
  <c r="E8"/>
  <c r="L2"/>
  <c r="M19"/>
  <c r="M20"/>
  <c r="M21"/>
  <c r="J11"/>
  <c r="K23" s="1"/>
  <c r="K22"/>
  <c r="I19"/>
  <c r="H8"/>
  <c r="F6"/>
  <c r="J22" i="1"/>
  <c r="J11"/>
  <c r="K23" s="1"/>
  <c r="K22"/>
  <c r="I21"/>
  <c r="J23"/>
  <c r="M2"/>
  <c r="D9"/>
  <c r="G9" s="1"/>
  <c r="N23" s="1"/>
  <c r="E9"/>
  <c r="M19" i="4" l="1"/>
  <c r="F7" s="1"/>
  <c r="M20"/>
  <c r="D8"/>
  <c r="G8" s="1"/>
  <c r="E9" s="1"/>
  <c r="E8"/>
  <c r="L2"/>
  <c r="J22"/>
  <c r="J23"/>
  <c r="I20"/>
  <c r="K23"/>
  <c r="K22"/>
  <c r="F7" i="2"/>
  <c r="E9"/>
  <c r="D9"/>
  <c r="G9" s="1"/>
  <c r="M2"/>
  <c r="J22"/>
  <c r="I11"/>
  <c r="J23" s="1"/>
  <c r="I20"/>
  <c r="H9"/>
  <c r="N22" i="1"/>
  <c r="E10"/>
  <c r="D10"/>
  <c r="G10" s="1"/>
  <c r="N20"/>
  <c r="F8" s="1"/>
  <c r="N21"/>
  <c r="I22"/>
  <c r="I23"/>
  <c r="N2"/>
  <c r="M2" i="4" l="1"/>
  <c r="D9"/>
  <c r="G9" s="1"/>
  <c r="N23" s="1"/>
  <c r="I21"/>
  <c r="N2" i="2"/>
  <c r="D10"/>
  <c r="G10" s="1"/>
  <c r="E10"/>
  <c r="N20"/>
  <c r="F8" s="1"/>
  <c r="N21"/>
  <c r="N22"/>
  <c r="H10"/>
  <c r="I21"/>
  <c r="D11" i="1"/>
  <c r="G11" s="1"/>
  <c r="Q2" s="1"/>
  <c r="E11"/>
  <c r="O2"/>
  <c r="O23"/>
  <c r="O21"/>
  <c r="F9" s="1"/>
  <c r="O22"/>
  <c r="N21" i="4" l="1"/>
  <c r="E10"/>
  <c r="N20"/>
  <c r="F8" s="1"/>
  <c r="N2"/>
  <c r="N22"/>
  <c r="D10"/>
  <c r="G10" s="1"/>
  <c r="D11" s="1"/>
  <c r="G11" s="1"/>
  <c r="I22"/>
  <c r="I23"/>
  <c r="O2" i="2"/>
  <c r="D11"/>
  <c r="G11" s="1"/>
  <c r="E11"/>
  <c r="O21"/>
  <c r="F9" s="1"/>
  <c r="O22"/>
  <c r="O23"/>
  <c r="I22"/>
  <c r="H11"/>
  <c r="I23" s="1"/>
  <c r="P2" i="1"/>
  <c r="P22"/>
  <c r="F10" s="1"/>
  <c r="P23"/>
  <c r="F11" s="1"/>
  <c r="O21" i="4" l="1"/>
  <c r="F9" s="1"/>
  <c r="E11"/>
  <c r="O23"/>
  <c r="O2"/>
  <c r="O22"/>
  <c r="P2"/>
  <c r="Q2"/>
  <c r="P23"/>
  <c r="P22"/>
  <c r="P2" i="2"/>
  <c r="Q2"/>
  <c r="P23"/>
  <c r="F11" s="1"/>
  <c r="P22"/>
  <c r="F10" s="1"/>
  <c r="F10" i="4" l="1"/>
  <c r="F11"/>
</calcChain>
</file>

<file path=xl/sharedStrings.xml><?xml version="1.0" encoding="utf-8"?>
<sst xmlns="http://schemas.openxmlformats.org/spreadsheetml/2006/main" count="203" uniqueCount="64">
  <si>
    <t>Insgesamt</t>
  </si>
  <si>
    <t>Bevölkerung</t>
  </si>
  <si>
    <t>Bevölkerungwachstumsfaktor</t>
  </si>
  <si>
    <t>Vermehrungszyklus</t>
  </si>
  <si>
    <t>Sterbealter (spätestens)</t>
  </si>
  <si>
    <t xml:space="preserve">  </t>
  </si>
  <si>
    <t>weibl</t>
  </si>
  <si>
    <t>männl</t>
  </si>
  <si>
    <t>Info Deutschland  Zensus 2013</t>
  </si>
  <si>
    <t>Frauen:</t>
  </si>
  <si>
    <t>Männer:</t>
  </si>
  <si>
    <t>Insgesamt:</t>
  </si>
  <si>
    <t>Personen</t>
  </si>
  <si>
    <t>Geschlecht</t>
  </si>
  <si>
    <t>Unter</t>
  </si>
  <si>
    <t>5 – 10</t>
  </si>
  <si>
    <t>10 – 15</t>
  </si>
  <si>
    <t>15 – 20</t>
  </si>
  <si>
    <t>m</t>
  </si>
  <si>
    <t>insgesamt</t>
  </si>
  <si>
    <t>w</t>
  </si>
  <si>
    <t>Personen ohne</t>
  </si>
  <si>
    <t>Migrationshintergrund</t>
  </si>
  <si>
    <t>Personen mit</t>
  </si>
  <si>
    <t>Migration im weiteren</t>
  </si>
  <si>
    <t>Sinn</t>
  </si>
  <si>
    <t>Migration im engeren</t>
  </si>
  <si>
    <t>Ausländer</t>
  </si>
  <si>
    <t>— mit derzeitiger</t>
  </si>
  <si>
    <t>Staatsangehörigkeit</t>
  </si>
  <si>
    <t>(Spät-)Aussiedler</t>
  </si>
  <si>
    <t>1 481</t>
  </si>
  <si>
    <t>1 625</t>
  </si>
  <si>
    <t>Erläuterung: rot Männerüberschuss – gelb Frauenüberschuss</t>
  </si>
  <si>
    <t>Tabelle nach Geschlecht und Alter Jahre in Tausend der fortpflanzungsfähigen Bevölkerung</t>
  </si>
  <si>
    <t>20-25</t>
  </si>
  <si>
    <t>25 – 35</t>
  </si>
  <si>
    <t>35 – 45</t>
  </si>
  <si>
    <t>45 – 55</t>
  </si>
  <si>
    <t>55 – 65</t>
  </si>
  <si>
    <t>Durchschnittsalter</t>
  </si>
  <si>
    <t>0 - 95</t>
  </si>
  <si>
    <t>5 .212</t>
  </si>
  <si>
    <t>1. 761</t>
  </si>
  <si>
    <t>1 099</t>
  </si>
  <si>
    <t>bzw. früherer</t>
  </si>
  <si>
    <t>Spät-Aussiedler</t>
  </si>
  <si>
    <t>Frauen 20-45:</t>
  </si>
  <si>
    <t>Männer 20-45:</t>
  </si>
  <si>
    <t>M+F 20-45:</t>
  </si>
  <si>
    <t>unter 20 Frauen:</t>
  </si>
  <si>
    <t>unter 20Männer:</t>
  </si>
  <si>
    <t>unter 20 Frauen und Männer</t>
  </si>
  <si>
    <t>M und F über 45</t>
  </si>
  <si>
    <t>UrBevölkerung-Fruchtbar</t>
  </si>
  <si>
    <t xml:space="preserve">Vergleich mit Rechnung: Urbev:35;Bevölkerungsfaktor 1,5, Vermehrungszyklus 25;Sterbealter:76 </t>
  </si>
  <si>
    <t>3 Generation verknüpft</t>
  </si>
  <si>
    <t>M und F über 65</t>
  </si>
  <si>
    <t>M und F über 45 bis 65</t>
  </si>
  <si>
    <t>Männer und Frauen 45 insgesamt</t>
  </si>
  <si>
    <t>relevant:1</t>
  </si>
  <si>
    <t>relevant:2</t>
  </si>
  <si>
    <t>relevant 3</t>
  </si>
  <si>
    <t>TSD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</si>
</sst>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1.5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B0F0"/>
      </right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/>
      <right style="medium">
        <color rgb="FF00B050"/>
      </right>
      <top/>
      <bottom style="medium">
        <color indexed="64"/>
      </bottom>
      <diagonal/>
    </border>
    <border>
      <left/>
      <right style="medium">
        <color rgb="FF00B0F0"/>
      </right>
      <top/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FFFF00"/>
      </right>
      <top/>
      <bottom/>
      <diagonal/>
    </border>
    <border>
      <left/>
      <right style="medium">
        <color rgb="FFFFFF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3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6" borderId="0" xfId="0" applyFill="1" applyAlignment="1">
      <alignment horizontal="center"/>
    </xf>
    <xf numFmtId="0" fontId="0" fillId="6" borderId="0" xfId="0" applyFill="1"/>
    <xf numFmtId="0" fontId="0" fillId="7" borderId="0" xfId="0" applyFill="1" applyAlignment="1">
      <alignment horizontal="center"/>
    </xf>
    <xf numFmtId="0" fontId="0" fillId="7" borderId="0" xfId="0" applyFill="1"/>
    <xf numFmtId="3" fontId="0" fillId="0" borderId="0" xfId="0" applyNumberFormat="1"/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3" fontId="4" fillId="4" borderId="6" xfId="0" applyNumberFormat="1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3" fontId="4" fillId="3" borderId="3" xfId="0" applyNumberFormat="1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8" borderId="8" xfId="0" applyFont="1" applyFill="1" applyBorder="1" applyAlignment="1">
      <alignment wrapText="1"/>
    </xf>
    <xf numFmtId="0" fontId="3" fillId="8" borderId="3" xfId="0" applyFont="1" applyFill="1" applyBorder="1" applyAlignment="1">
      <alignment wrapText="1"/>
    </xf>
    <xf numFmtId="3" fontId="4" fillId="8" borderId="3" xfId="0" applyNumberFormat="1" applyFont="1" applyFill="1" applyBorder="1" applyAlignment="1">
      <alignment wrapText="1"/>
    </xf>
    <xf numFmtId="0" fontId="4" fillId="8" borderId="4" xfId="0" applyFont="1" applyFill="1" applyBorder="1" applyAlignment="1">
      <alignment wrapText="1"/>
    </xf>
    <xf numFmtId="3" fontId="4" fillId="3" borderId="7" xfId="0" applyNumberFormat="1" applyFont="1" applyFill="1" applyBorder="1" applyAlignment="1">
      <alignment wrapText="1"/>
    </xf>
    <xf numFmtId="3" fontId="4" fillId="3" borderId="4" xfId="0" applyNumberFormat="1" applyFont="1" applyFill="1" applyBorder="1" applyAlignment="1">
      <alignment wrapText="1"/>
    </xf>
    <xf numFmtId="3" fontId="4" fillId="8" borderId="8" xfId="0" applyNumberFormat="1" applyFont="1" applyFill="1" applyBorder="1" applyAlignment="1">
      <alignment wrapText="1"/>
    </xf>
    <xf numFmtId="3" fontId="4" fillId="8" borderId="4" xfId="0" applyNumberFormat="1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3" fontId="4" fillId="4" borderId="9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4" fillId="8" borderId="10" xfId="0" applyFont="1" applyFill="1" applyBorder="1" applyAlignment="1">
      <alignment wrapText="1"/>
    </xf>
    <xf numFmtId="0" fontId="3" fillId="8" borderId="5" xfId="0" applyFont="1" applyFill="1" applyBorder="1" applyAlignment="1">
      <alignment wrapText="1"/>
    </xf>
    <xf numFmtId="0" fontId="4" fillId="8" borderId="5" xfId="0" applyFont="1" applyFill="1" applyBorder="1" applyAlignment="1">
      <alignment wrapText="1"/>
    </xf>
    <xf numFmtId="0" fontId="4" fillId="8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4" borderId="6" xfId="0" applyFont="1" applyFill="1" applyBorder="1" applyAlignment="1">
      <alignment wrapText="1"/>
    </xf>
    <xf numFmtId="0" fontId="3" fillId="8" borderId="8" xfId="0" applyFont="1" applyFill="1" applyBorder="1" applyAlignment="1">
      <alignment wrapText="1"/>
    </xf>
    <xf numFmtId="0" fontId="3" fillId="8" borderId="4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wrapText="1" indent="2"/>
    </xf>
    <xf numFmtId="0" fontId="4" fillId="8" borderId="3" xfId="0" applyFont="1" applyFill="1" applyBorder="1" applyAlignment="1">
      <alignment wrapText="1"/>
    </xf>
    <xf numFmtId="0" fontId="4" fillId="5" borderId="11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0" fontId="3" fillId="4" borderId="9" xfId="0" applyFont="1" applyFill="1" applyBorder="1" applyAlignment="1">
      <alignment wrapText="1"/>
    </xf>
    <xf numFmtId="0" fontId="3" fillId="5" borderId="11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6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3" fillId="9" borderId="4" xfId="0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3" fillId="9" borderId="0" xfId="0" applyFont="1" applyFill="1" applyAlignment="1">
      <alignment wrapText="1"/>
    </xf>
    <xf numFmtId="0" fontId="3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9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3" fontId="4" fillId="4" borderId="3" xfId="0" applyNumberFormat="1" applyFont="1" applyFill="1" applyBorder="1" applyAlignment="1">
      <alignment wrapText="1"/>
    </xf>
    <xf numFmtId="3" fontId="4" fillId="5" borderId="5" xfId="0" applyNumberFormat="1" applyFont="1" applyFill="1" applyBorder="1" applyAlignment="1">
      <alignment wrapText="1"/>
    </xf>
    <xf numFmtId="3" fontId="4" fillId="4" borderId="5" xfId="0" applyNumberFormat="1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3" fillId="4" borderId="4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3" fillId="8" borderId="10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3" borderId="5" xfId="0" applyFont="1" applyFill="1" applyBorder="1" applyAlignment="1">
      <alignment wrapText="1"/>
    </xf>
    <xf numFmtId="3" fontId="4" fillId="8" borderId="5" xfId="0" applyNumberFormat="1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6" fillId="9" borderId="0" xfId="0" applyFont="1" applyFill="1" applyAlignment="1">
      <alignment wrapText="1"/>
    </xf>
    <xf numFmtId="0" fontId="6" fillId="0" borderId="13" xfId="0" applyFont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0" fontId="6" fillId="8" borderId="8" xfId="0" applyFont="1" applyFill="1" applyBorder="1" applyAlignment="1">
      <alignment wrapText="1"/>
    </xf>
    <xf numFmtId="3" fontId="4" fillId="5" borderId="3" xfId="0" applyNumberFormat="1" applyFont="1" applyFill="1" applyBorder="1" applyAlignment="1">
      <alignment wrapText="1"/>
    </xf>
    <xf numFmtId="3" fontId="0" fillId="0" borderId="0" xfId="0" applyNumberFormat="1" applyFill="1"/>
    <xf numFmtId="3" fontId="0" fillId="4" borderId="0" xfId="0" applyNumberFormat="1" applyFill="1"/>
    <xf numFmtId="0" fontId="0" fillId="10" borderId="0" xfId="0" applyFill="1"/>
    <xf numFmtId="2" fontId="4" fillId="3" borderId="4" xfId="0" applyNumberFormat="1" applyFont="1" applyFill="1" applyBorder="1" applyAlignment="1">
      <alignment wrapText="1"/>
    </xf>
    <xf numFmtId="2" fontId="4" fillId="3" borderId="3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3" fontId="0" fillId="11" borderId="0" xfId="0" applyNumberFormat="1" applyFill="1"/>
    <xf numFmtId="0" fontId="0" fillId="11" borderId="0" xfId="0" applyFill="1"/>
    <xf numFmtId="0" fontId="0" fillId="0" borderId="0" xfId="0" applyFill="1"/>
    <xf numFmtId="0" fontId="0" fillId="4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3" fontId="0" fillId="6" borderId="0" xfId="0" applyNumberFormat="1" applyFill="1"/>
    <xf numFmtId="3" fontId="2" fillId="0" borderId="0" xfId="0" applyNumberFormat="1" applyFont="1"/>
    <xf numFmtId="0" fontId="5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4" fillId="8" borderId="5" xfId="0" applyNumberFormat="1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4" fontId="0" fillId="3" borderId="0" xfId="0" applyNumberFormat="1" applyFill="1"/>
    <xf numFmtId="4" fontId="0" fillId="6" borderId="0" xfId="0" applyNumberFormat="1" applyFill="1"/>
    <xf numFmtId="0" fontId="0" fillId="8" borderId="0" xfId="0" applyFill="1" applyAlignment="1">
      <alignment horizontal="center"/>
    </xf>
    <xf numFmtId="3" fontId="0" fillId="5" borderId="0" xfId="0" applyNumberFormat="1" applyFill="1"/>
    <xf numFmtId="3" fontId="2" fillId="5" borderId="0" xfId="0" applyNumberFormat="1" applyFont="1" applyFill="1"/>
    <xf numFmtId="3" fontId="0" fillId="13" borderId="0" xfId="0" applyNumberFormat="1" applyFill="1"/>
    <xf numFmtId="4" fontId="0" fillId="13" borderId="0" xfId="0" applyNumberFormat="1" applyFill="1"/>
    <xf numFmtId="0" fontId="0" fillId="12" borderId="0" xfId="0" applyFill="1"/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1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3" fontId="4" fillId="8" borderId="19" xfId="0" applyNumberFormat="1" applyFont="1" applyFill="1" applyBorder="1" applyAlignment="1">
      <alignment wrapText="1"/>
    </xf>
    <xf numFmtId="3" fontId="4" fillId="8" borderId="5" xfId="0" applyNumberFormat="1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2" fontId="4" fillId="3" borderId="16" xfId="0" applyNumberFormat="1" applyFont="1" applyFill="1" applyBorder="1" applyAlignment="1">
      <alignment wrapText="1"/>
    </xf>
    <xf numFmtId="2" fontId="4" fillId="3" borderId="18" xfId="0" applyNumberFormat="1" applyFont="1" applyFill="1" applyBorder="1" applyAlignment="1">
      <alignment wrapText="1"/>
    </xf>
    <xf numFmtId="3" fontId="4" fillId="8" borderId="16" xfId="0" applyNumberFormat="1" applyFont="1" applyFill="1" applyBorder="1" applyAlignment="1">
      <alignment wrapText="1"/>
    </xf>
    <xf numFmtId="3" fontId="4" fillId="8" borderId="18" xfId="0" applyNumberFormat="1" applyFont="1" applyFill="1" applyBorder="1" applyAlignment="1">
      <alignment wrapText="1"/>
    </xf>
    <xf numFmtId="3" fontId="4" fillId="3" borderId="16" xfId="0" applyNumberFormat="1" applyFont="1" applyFill="1" applyBorder="1" applyAlignment="1">
      <alignment wrapText="1"/>
    </xf>
    <xf numFmtId="3" fontId="4" fillId="3" borderId="18" xfId="0" applyNumberFormat="1" applyFont="1" applyFill="1" applyBorder="1" applyAlignment="1">
      <alignment wrapText="1"/>
    </xf>
    <xf numFmtId="3" fontId="4" fillId="8" borderId="16" xfId="0" applyNumberFormat="1" applyFont="1" applyFill="1" applyBorder="1" applyAlignment="1">
      <alignment horizontal="left" wrapText="1" indent="1"/>
    </xf>
    <xf numFmtId="3" fontId="4" fillId="8" borderId="18" xfId="0" applyNumberFormat="1" applyFont="1" applyFill="1" applyBorder="1" applyAlignment="1">
      <alignment horizontal="left" wrapText="1" indent="1"/>
    </xf>
    <xf numFmtId="3" fontId="4" fillId="5" borderId="15" xfId="0" applyNumberFormat="1" applyFont="1" applyFill="1" applyBorder="1" applyAlignment="1">
      <alignment wrapText="1"/>
    </xf>
    <xf numFmtId="3" fontId="4" fillId="5" borderId="1" xfId="0" applyNumberFormat="1" applyFont="1" applyFill="1" applyBorder="1" applyAlignment="1">
      <alignment wrapText="1"/>
    </xf>
    <xf numFmtId="3" fontId="4" fillId="5" borderId="16" xfId="0" applyNumberFormat="1" applyFont="1" applyFill="1" applyBorder="1" applyAlignment="1">
      <alignment wrapText="1"/>
    </xf>
    <xf numFmtId="3" fontId="4" fillId="5" borderId="18" xfId="0" applyNumberFormat="1" applyFont="1" applyFill="1" applyBorder="1" applyAlignment="1">
      <alignment wrapText="1"/>
    </xf>
    <xf numFmtId="0" fontId="4" fillId="8" borderId="16" xfId="0" applyFont="1" applyFill="1" applyBorder="1" applyAlignment="1">
      <alignment wrapText="1"/>
    </xf>
    <xf numFmtId="0" fontId="4" fillId="8" borderId="18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0" fontId="4" fillId="5" borderId="18" xfId="0" applyFont="1" applyFill="1" applyBorder="1" applyAlignment="1">
      <alignment wrapText="1"/>
    </xf>
    <xf numFmtId="0" fontId="0" fillId="0" borderId="0" xfId="0" applyFill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'Simulation '!$N$27</c:f>
          <c:strCache>
            <c:ptCount val="1"/>
            <c:pt idx="0">
              <c:v>Bevölkerungswachstumsfaktor:1,5</c:v>
            </c:pt>
          </c:strCache>
        </c:strRef>
      </c:tx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v>Bevölkerung insgesamt in Tsd</c:v>
          </c:tx>
          <c:dLbls>
            <c:showVal val="1"/>
          </c:dLbls>
          <c:cat>
            <c:numRef>
              <c:f>'Simulation '!$C$6:$C$11</c:f>
              <c:numCache>
                <c:formatCode>General</c:formatCode>
                <c:ptCount val="6"/>
                <c:pt idx="0">
                  <c:v>2013</c:v>
                </c:pt>
                <c:pt idx="1">
                  <c:v>2033</c:v>
                </c:pt>
                <c:pt idx="2">
                  <c:v>2053</c:v>
                </c:pt>
                <c:pt idx="3">
                  <c:v>2073</c:v>
                </c:pt>
                <c:pt idx="4">
                  <c:v>2093</c:v>
                </c:pt>
                <c:pt idx="5">
                  <c:v>2113</c:v>
                </c:pt>
              </c:numCache>
            </c:numRef>
          </c:cat>
          <c:val>
            <c:numRef>
              <c:f>'Simulation '!$F$6:$F$11</c:f>
              <c:numCache>
                <c:formatCode>#,##0.00</c:formatCode>
                <c:ptCount val="6"/>
                <c:pt idx="0">
                  <c:v>80611</c:v>
                </c:pt>
                <c:pt idx="1">
                  <c:v>77469</c:v>
                </c:pt>
                <c:pt idx="2">
                  <c:v>65148.375</c:v>
                </c:pt>
                <c:pt idx="3">
                  <c:v>46043.15625</c:v>
                </c:pt>
                <c:pt idx="4">
                  <c:v>31930.2421875</c:v>
                </c:pt>
                <c:pt idx="5">
                  <c:v>18052.2421875</c:v>
                </c:pt>
              </c:numCache>
            </c:numRef>
          </c:val>
        </c:ser>
        <c:ser>
          <c:idx val="1"/>
          <c:order val="1"/>
          <c:tx>
            <c:v>Vermehrungsfähig</c:v>
          </c:tx>
          <c:cat>
            <c:numRef>
              <c:f>'Simulation '!$C$6:$C$11</c:f>
              <c:numCache>
                <c:formatCode>General</c:formatCode>
                <c:ptCount val="6"/>
                <c:pt idx="0">
                  <c:v>2013</c:v>
                </c:pt>
                <c:pt idx="1">
                  <c:v>2033</c:v>
                </c:pt>
                <c:pt idx="2">
                  <c:v>2053</c:v>
                </c:pt>
                <c:pt idx="3">
                  <c:v>2073</c:v>
                </c:pt>
                <c:pt idx="4">
                  <c:v>2093</c:v>
                </c:pt>
                <c:pt idx="5">
                  <c:v>2113</c:v>
                </c:pt>
              </c:numCache>
            </c:numRef>
          </c:cat>
          <c:val>
            <c:numRef>
              <c:f>'Simulation '!$G$6:$G$11</c:f>
              <c:numCache>
                <c:formatCode>#,##0.00</c:formatCode>
                <c:ptCount val="6"/>
                <c:pt idx="0">
                  <c:v>18504</c:v>
                </c:pt>
                <c:pt idx="1">
                  <c:v>13878</c:v>
                </c:pt>
                <c:pt idx="2">
                  <c:v>10408.5</c:v>
                </c:pt>
                <c:pt idx="3">
                  <c:v>7806.375</c:v>
                </c:pt>
                <c:pt idx="4">
                  <c:v>5854.78125</c:v>
                </c:pt>
                <c:pt idx="5">
                  <c:v>4391.0859375</c:v>
                </c:pt>
              </c:numCache>
            </c:numRef>
          </c:val>
        </c:ser>
        <c:axId val="117639424"/>
        <c:axId val="117661696"/>
        <c:axId val="80013952"/>
      </c:line3DChart>
      <c:catAx>
        <c:axId val="117639424"/>
        <c:scaling>
          <c:orientation val="minMax"/>
        </c:scaling>
        <c:axPos val="b"/>
        <c:numFmt formatCode="General" sourceLinked="1"/>
        <c:tickLblPos val="nextTo"/>
        <c:crossAx val="117661696"/>
        <c:crosses val="autoZero"/>
        <c:auto val="1"/>
        <c:lblAlgn val="ctr"/>
        <c:lblOffset val="100"/>
      </c:catAx>
      <c:valAx>
        <c:axId val="117661696"/>
        <c:scaling>
          <c:orientation val="minMax"/>
        </c:scaling>
        <c:axPos val="l"/>
        <c:majorGridlines/>
        <c:numFmt formatCode="#,##0.00" sourceLinked="1"/>
        <c:tickLblPos val="nextTo"/>
        <c:crossAx val="117639424"/>
        <c:crosses val="autoZero"/>
        <c:crossBetween val="between"/>
      </c:valAx>
      <c:serAx>
        <c:axId val="80013952"/>
        <c:scaling>
          <c:orientation val="minMax"/>
        </c:scaling>
        <c:axPos val="b"/>
        <c:tickLblPos val="nextTo"/>
        <c:crossAx val="117661696"/>
        <c:crosses val="autoZero"/>
      </c:serAx>
    </c:plotArea>
    <c:legend>
      <c:legendPos val="b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Grundprinzip!$A$23</c:f>
          <c:strCache>
            <c:ptCount val="1"/>
            <c:pt idx="0">
              <c:v>Bevölkerungswachstumsfaktor:1,5</c:v>
            </c:pt>
          </c:strCache>
        </c:strRef>
      </c:tx>
      <c:layout>
        <c:manualLayout>
          <c:xMode val="edge"/>
          <c:yMode val="edge"/>
          <c:x val="0.23632603406326036"/>
          <c:y val="0"/>
        </c:manualLayout>
      </c:layout>
      <c:overlay val="1"/>
    </c:title>
    <c:view3D>
      <c:perspective val="30"/>
    </c:view3D>
    <c:plotArea>
      <c:layout/>
      <c:line3DChart>
        <c:grouping val="standard"/>
        <c:ser>
          <c:idx val="0"/>
          <c:order val="0"/>
          <c:tx>
            <c:v>Gesamtbevölkerung</c:v>
          </c:tx>
          <c:dLbls>
            <c:showVal val="1"/>
          </c:dLbls>
          <c:val>
            <c:numRef>
              <c:f>Grundprinzip!$F$3:$F$11</c:f>
              <c:numCache>
                <c:formatCode>General</c:formatCode>
                <c:ptCount val="9"/>
                <c:pt idx="0">
                  <c:v>35</c:v>
                </c:pt>
                <c:pt idx="1">
                  <c:v>61.25</c:v>
                </c:pt>
                <c:pt idx="2">
                  <c:v>80.9375</c:v>
                </c:pt>
                <c:pt idx="3">
                  <c:v>60.703125</c:v>
                </c:pt>
                <c:pt idx="4">
                  <c:v>45.52734375</c:v>
                </c:pt>
                <c:pt idx="5">
                  <c:v>32.069091796875</c:v>
                </c:pt>
                <c:pt idx="6">
                  <c:v>21.97540283203125</c:v>
                </c:pt>
                <c:pt idx="7">
                  <c:v>14.405136108398437</c:v>
                </c:pt>
                <c:pt idx="8">
                  <c:v>8.1758880615234375</c:v>
                </c:pt>
              </c:numCache>
            </c:numRef>
          </c:val>
        </c:ser>
        <c:ser>
          <c:idx val="1"/>
          <c:order val="1"/>
          <c:tx>
            <c:v>Vermehrungsfähige Population</c:v>
          </c:tx>
          <c:val>
            <c:numRef>
              <c:f>Grundprinzip!$G$3:$G$11</c:f>
              <c:numCache>
                <c:formatCode>General</c:formatCode>
                <c:ptCount val="9"/>
                <c:pt idx="0">
                  <c:v>35</c:v>
                </c:pt>
                <c:pt idx="1">
                  <c:v>26.25</c:v>
                </c:pt>
                <c:pt idx="2">
                  <c:v>19.6875</c:v>
                </c:pt>
                <c:pt idx="3">
                  <c:v>14.765625</c:v>
                </c:pt>
                <c:pt idx="4">
                  <c:v>11.07421875</c:v>
                </c:pt>
                <c:pt idx="5">
                  <c:v>8.3056640625</c:v>
                </c:pt>
                <c:pt idx="6">
                  <c:v>6.229248046875</c:v>
                </c:pt>
                <c:pt idx="7">
                  <c:v>4.67193603515625</c:v>
                </c:pt>
                <c:pt idx="8">
                  <c:v>3.5039520263671875</c:v>
                </c:pt>
              </c:numCache>
            </c:numRef>
          </c:val>
        </c:ser>
        <c:axId val="118033024"/>
        <c:axId val="118067968"/>
        <c:axId val="117646656"/>
      </c:line3DChart>
      <c:catAx>
        <c:axId val="118033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Generation</a:t>
                </a:r>
              </a:p>
            </c:rich>
          </c:tx>
          <c:layout/>
        </c:title>
        <c:tickLblPos val="nextTo"/>
        <c:crossAx val="118067968"/>
        <c:crosses val="autoZero"/>
        <c:auto val="1"/>
        <c:lblAlgn val="ctr"/>
        <c:lblOffset val="100"/>
      </c:catAx>
      <c:valAx>
        <c:axId val="11806796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Millionen</a:t>
                </a:r>
              </a:p>
            </c:rich>
          </c:tx>
          <c:layout/>
        </c:title>
        <c:numFmt formatCode="General" sourceLinked="1"/>
        <c:tickLblPos val="nextTo"/>
        <c:crossAx val="118033024"/>
        <c:crosses val="autoZero"/>
        <c:crossBetween val="between"/>
      </c:valAx>
      <c:serAx>
        <c:axId val="117646656"/>
        <c:scaling>
          <c:orientation val="minMax"/>
        </c:scaling>
        <c:delete val="1"/>
        <c:axPos val="b"/>
        <c:tickLblPos val="none"/>
        <c:crossAx val="118067968"/>
        <c:crosses val="autoZero"/>
      </c:ser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304801</xdr:colOff>
      <xdr:row>3</xdr:row>
      <xdr:rowOff>85725</xdr:rowOff>
    </xdr:from>
    <xdr:to>
      <xdr:col>12</xdr:col>
      <xdr:colOff>190501</xdr:colOff>
      <xdr:row>22</xdr:row>
      <xdr:rowOff>95250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19050</xdr:rowOff>
    </xdr:from>
    <xdr:to>
      <xdr:col>14</xdr:col>
      <xdr:colOff>152400</xdr:colOff>
      <xdr:row>17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workbookViewId="0">
      <selection activeCell="N37" sqref="N37"/>
    </sheetView>
  </sheetViews>
  <sheetFormatPr baseColWidth="10" defaultRowHeight="15"/>
  <cols>
    <col min="1" max="1" width="30.5703125" customWidth="1"/>
  </cols>
  <sheetData>
    <row r="1" spans="1:17">
      <c r="A1" s="106"/>
    </row>
    <row r="2" spans="1:17">
      <c r="A2" s="116"/>
      <c r="D2" s="8" t="s">
        <v>6</v>
      </c>
      <c r="E2" s="8" t="s">
        <v>7</v>
      </c>
      <c r="F2" t="s">
        <v>0</v>
      </c>
      <c r="H2" s="104"/>
      <c r="I2" s="104"/>
      <c r="J2" s="104"/>
      <c r="K2" s="8">
        <f>G6</f>
        <v>18504</v>
      </c>
      <c r="L2" s="8">
        <f>G7</f>
        <v>13878</v>
      </c>
      <c r="M2" s="8">
        <f>G8</f>
        <v>10408.5</v>
      </c>
      <c r="N2" s="8">
        <f>G9</f>
        <v>7806.375</v>
      </c>
      <c r="O2" s="8">
        <f>G10</f>
        <v>5854.78125</v>
      </c>
      <c r="P2" s="8">
        <f>G11</f>
        <v>4391.0859375</v>
      </c>
      <c r="Q2" s="8">
        <f>G11</f>
        <v>4391.0859375</v>
      </c>
    </row>
    <row r="3" spans="1:17">
      <c r="A3" s="7" t="s">
        <v>2</v>
      </c>
      <c r="C3" s="104"/>
      <c r="D3" s="8"/>
      <c r="E3" s="8"/>
      <c r="F3" s="104"/>
      <c r="G3" s="106"/>
      <c r="H3" s="104"/>
      <c r="I3" s="104"/>
      <c r="J3" s="104"/>
      <c r="K3" s="104"/>
      <c r="L3" s="104"/>
      <c r="M3" s="104"/>
      <c r="N3" s="104"/>
      <c r="O3" s="104"/>
      <c r="P3" s="104"/>
    </row>
    <row r="4" spans="1:17">
      <c r="A4" s="119">
        <v>1.5</v>
      </c>
      <c r="C4" s="104"/>
      <c r="D4" s="8"/>
      <c r="E4" s="8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7">
      <c r="A5" s="7" t="s">
        <v>3</v>
      </c>
      <c r="C5" s="104"/>
      <c r="D5" s="8"/>
      <c r="E5" s="8"/>
      <c r="F5" s="104" t="s">
        <v>63</v>
      </c>
      <c r="G5" s="104" t="s">
        <v>63</v>
      </c>
      <c r="H5" s="104"/>
      <c r="I5" s="104"/>
      <c r="J5" s="104"/>
      <c r="K5" s="104"/>
      <c r="L5" s="104"/>
      <c r="M5" s="104"/>
      <c r="N5" s="104"/>
      <c r="O5" s="104"/>
      <c r="P5" s="104"/>
    </row>
    <row r="6" spans="1:17">
      <c r="A6" s="119">
        <v>20</v>
      </c>
      <c r="C6">
        <v>2013</v>
      </c>
      <c r="D6" s="123">
        <f>B19</f>
        <v>12336</v>
      </c>
      <c r="E6" s="123">
        <f>B20</f>
        <v>12624</v>
      </c>
      <c r="F6" s="117">
        <f t="shared" ref="F6:F11" si="0">SUM(I18:P18)</f>
        <v>80611</v>
      </c>
      <c r="G6" s="123">
        <f>D6*$A$4</f>
        <v>18504</v>
      </c>
      <c r="H6">
        <v>2013</v>
      </c>
      <c r="I6" s="104"/>
      <c r="J6" s="104"/>
      <c r="K6" s="8">
        <f t="shared" ref="K6:K11" si="1">K5+$A$6</f>
        <v>20</v>
      </c>
      <c r="L6" s="8">
        <v>0</v>
      </c>
      <c r="M6" s="8">
        <v>0</v>
      </c>
      <c r="N6" s="8">
        <v>0</v>
      </c>
      <c r="O6" s="8">
        <v>0</v>
      </c>
      <c r="P6" s="8">
        <v>0</v>
      </c>
    </row>
    <row r="7" spans="1:17">
      <c r="C7">
        <v>2033</v>
      </c>
      <c r="D7" s="118">
        <f t="shared" ref="D7:D11" si="2">G6/2</f>
        <v>9252</v>
      </c>
      <c r="E7" s="118">
        <f>G6/2</f>
        <v>9252</v>
      </c>
      <c r="F7" s="117">
        <f t="shared" si="0"/>
        <v>77469</v>
      </c>
      <c r="G7" s="118">
        <f t="shared" ref="G7:G11" si="3">D7*$A$4</f>
        <v>13878</v>
      </c>
      <c r="H7">
        <v>2033</v>
      </c>
      <c r="I7" s="104"/>
      <c r="J7" s="104"/>
      <c r="K7" s="8">
        <f t="shared" si="1"/>
        <v>40</v>
      </c>
      <c r="L7" s="8">
        <f>L6+$A$6</f>
        <v>20</v>
      </c>
      <c r="M7" s="8">
        <v>0</v>
      </c>
      <c r="N7" s="8">
        <v>0</v>
      </c>
      <c r="O7" s="8">
        <v>0</v>
      </c>
      <c r="P7" s="8">
        <v>0</v>
      </c>
    </row>
    <row r="8" spans="1:17">
      <c r="C8">
        <v>2053</v>
      </c>
      <c r="D8" s="118">
        <f t="shared" si="2"/>
        <v>6939</v>
      </c>
      <c r="E8" s="118">
        <f t="shared" ref="E8:E11" si="4">G7/2</f>
        <v>6939</v>
      </c>
      <c r="F8" s="117">
        <f t="shared" si="0"/>
        <v>65148.375</v>
      </c>
      <c r="G8" s="118">
        <f t="shared" si="3"/>
        <v>10408.5</v>
      </c>
      <c r="H8">
        <v>2053</v>
      </c>
      <c r="I8" s="104"/>
      <c r="J8" s="104"/>
      <c r="K8" s="8">
        <f t="shared" si="1"/>
        <v>60</v>
      </c>
      <c r="L8" s="8">
        <f>L7+$A$6</f>
        <v>40</v>
      </c>
      <c r="M8" s="8">
        <f>M7+$A$6</f>
        <v>20</v>
      </c>
      <c r="N8" s="8">
        <v>0</v>
      </c>
      <c r="O8" s="8">
        <v>0</v>
      </c>
      <c r="P8" s="8">
        <v>0</v>
      </c>
    </row>
    <row r="9" spans="1:17">
      <c r="C9">
        <v>2073</v>
      </c>
      <c r="D9" s="118">
        <f t="shared" si="2"/>
        <v>5204.25</v>
      </c>
      <c r="E9" s="118">
        <f t="shared" si="4"/>
        <v>5204.25</v>
      </c>
      <c r="F9" s="117">
        <f t="shared" si="0"/>
        <v>46043.15625</v>
      </c>
      <c r="G9" s="118">
        <f t="shared" si="3"/>
        <v>7806.375</v>
      </c>
      <c r="H9">
        <v>2073</v>
      </c>
      <c r="I9" s="104"/>
      <c r="J9" s="104"/>
      <c r="K9" s="8">
        <f t="shared" si="1"/>
        <v>80</v>
      </c>
      <c r="L9" s="8">
        <f>L8+$A$6</f>
        <v>60</v>
      </c>
      <c r="M9" s="8">
        <f>M8+$A$6</f>
        <v>40</v>
      </c>
      <c r="N9" s="8">
        <f>N8+$A$6</f>
        <v>20</v>
      </c>
      <c r="O9" s="8">
        <v>0</v>
      </c>
      <c r="P9" s="8">
        <v>0</v>
      </c>
    </row>
    <row r="10" spans="1:17">
      <c r="C10">
        <v>2093</v>
      </c>
      <c r="D10" s="118">
        <f t="shared" si="2"/>
        <v>3903.1875</v>
      </c>
      <c r="E10" s="118">
        <f t="shared" si="4"/>
        <v>3903.1875</v>
      </c>
      <c r="F10" s="117">
        <f t="shared" si="0"/>
        <v>31930.2421875</v>
      </c>
      <c r="G10" s="118">
        <f t="shared" si="3"/>
        <v>5854.78125</v>
      </c>
      <c r="H10">
        <v>2093</v>
      </c>
      <c r="I10" s="104"/>
      <c r="J10" s="104"/>
      <c r="K10" s="8">
        <f t="shared" si="1"/>
        <v>100</v>
      </c>
      <c r="L10" s="8">
        <f>L9+$A$6</f>
        <v>80</v>
      </c>
      <c r="M10" s="8">
        <f>M9+$A$6</f>
        <v>60</v>
      </c>
      <c r="N10" s="8">
        <f>N9+$A$6</f>
        <v>40</v>
      </c>
      <c r="O10" s="8">
        <f>O9+$A$6</f>
        <v>20</v>
      </c>
      <c r="P10" s="8">
        <v>0</v>
      </c>
    </row>
    <row r="11" spans="1:17">
      <c r="A11" s="7" t="s">
        <v>4</v>
      </c>
      <c r="C11">
        <v>2113</v>
      </c>
      <c r="D11" s="118">
        <f t="shared" si="2"/>
        <v>2927.390625</v>
      </c>
      <c r="E11" s="118">
        <f t="shared" si="4"/>
        <v>2927.390625</v>
      </c>
      <c r="F11" s="117">
        <f t="shared" si="0"/>
        <v>18052.2421875</v>
      </c>
      <c r="G11" s="118">
        <f t="shared" si="3"/>
        <v>4391.0859375</v>
      </c>
      <c r="H11">
        <v>2113</v>
      </c>
      <c r="I11" s="104"/>
      <c r="J11" s="104"/>
      <c r="K11" s="8">
        <f t="shared" si="1"/>
        <v>120</v>
      </c>
      <c r="L11" s="8">
        <f>L10+$A$6</f>
        <v>100</v>
      </c>
      <c r="M11" s="8">
        <f>M10+$A$6</f>
        <v>80</v>
      </c>
      <c r="N11" s="8">
        <f>N10+$A$6</f>
        <v>60</v>
      </c>
      <c r="O11" s="8">
        <f>O10+$A$6</f>
        <v>40</v>
      </c>
      <c r="P11" s="8">
        <f>P10+$A$6</f>
        <v>20</v>
      </c>
    </row>
    <row r="12" spans="1:17">
      <c r="A12" s="119">
        <v>81</v>
      </c>
    </row>
    <row r="14" spans="1:17">
      <c r="I14">
        <v>2013</v>
      </c>
      <c r="J14">
        <v>2013</v>
      </c>
      <c r="K14">
        <v>2013</v>
      </c>
      <c r="L14">
        <v>2013</v>
      </c>
      <c r="M14">
        <v>2033</v>
      </c>
      <c r="N14">
        <v>2053</v>
      </c>
      <c r="O14">
        <v>2073</v>
      </c>
      <c r="P14">
        <v>2093</v>
      </c>
    </row>
    <row r="15" spans="1:17">
      <c r="A15" s="8" t="s">
        <v>8</v>
      </c>
      <c r="B15" s="8"/>
      <c r="C15" s="126"/>
      <c r="D15" s="126"/>
      <c r="E15" s="126"/>
      <c r="F15" s="126"/>
      <c r="G15" s="126"/>
      <c r="H15">
        <v>2013</v>
      </c>
      <c r="I15" s="120">
        <f>B26</f>
        <v>20917</v>
      </c>
      <c r="J15" s="8">
        <f>IF(AND(I3&lt;$A$12,I3&gt;1),$G$4,0)</f>
        <v>0</v>
      </c>
      <c r="K15" s="8">
        <f t="shared" ref="K15:K23" si="5">IF(AND(J3&lt;$A$12,J3&gt;1),$G$5,0)</f>
        <v>0</v>
      </c>
      <c r="L15" s="8">
        <f t="shared" ref="L15:L23" si="6">IF(AND(K3&lt;$A$12,K3&gt;1),$G$6,0)</f>
        <v>0</v>
      </c>
      <c r="M15" s="8">
        <f>IF(AND(L3&lt;$A$12,L3&gt;1),$G$8,0)</f>
        <v>0</v>
      </c>
      <c r="N15" s="8">
        <f t="shared" ref="N15:N23" si="7">IF(AND(M3&lt;$A$12,M3&gt;1),$G$9,0)</f>
        <v>0</v>
      </c>
      <c r="O15" s="8">
        <f t="shared" ref="O15:O23" si="8">IF(AND(N3&lt;$A$12,N3&gt;1),$G$10,0)</f>
        <v>0</v>
      </c>
      <c r="P15" s="8">
        <f t="shared" ref="P15:P23" si="9">IF(AND(O3&lt;$A$12,O3&gt;1),$G$11,0)</f>
        <v>0</v>
      </c>
    </row>
    <row r="16" spans="1:17">
      <c r="A16" s="8" t="s">
        <v>9</v>
      </c>
      <c r="B16" s="108">
        <v>41157</v>
      </c>
      <c r="C16" s="126"/>
      <c r="D16" s="126"/>
      <c r="E16" s="126"/>
      <c r="F16" s="126"/>
      <c r="G16" s="126"/>
      <c r="H16">
        <v>2013</v>
      </c>
      <c r="I16" s="108">
        <f>I15</f>
        <v>20917</v>
      </c>
      <c r="J16" s="120">
        <f>B25</f>
        <v>20127</v>
      </c>
      <c r="K16" s="8">
        <f t="shared" si="5"/>
        <v>0</v>
      </c>
      <c r="L16" s="8">
        <f t="shared" si="6"/>
        <v>0</v>
      </c>
      <c r="M16" s="8">
        <f t="shared" ref="M16:M23" si="10">IF(AND(L4&lt;$A$12,L4&gt;1),$G$7,0)</f>
        <v>0</v>
      </c>
      <c r="N16" s="8">
        <f t="shared" si="7"/>
        <v>0</v>
      </c>
      <c r="O16" s="8">
        <f t="shared" si="8"/>
        <v>0</v>
      </c>
      <c r="P16" s="8">
        <f t="shared" si="9"/>
        <v>0</v>
      </c>
    </row>
    <row r="17" spans="1:16">
      <c r="A17" s="8" t="s">
        <v>10</v>
      </c>
      <c r="B17" s="108">
        <v>39454</v>
      </c>
      <c r="C17" t="s">
        <v>5</v>
      </c>
      <c r="E17" s="127"/>
      <c r="F17" s="127"/>
      <c r="G17" s="127"/>
      <c r="H17">
        <v>2013</v>
      </c>
      <c r="I17" s="108">
        <f>I15</f>
        <v>20917</v>
      </c>
      <c r="J17" s="108">
        <f>B25</f>
        <v>20127</v>
      </c>
      <c r="K17" s="120">
        <f>B21</f>
        <v>24960</v>
      </c>
      <c r="L17" s="8">
        <f t="shared" si="6"/>
        <v>0</v>
      </c>
      <c r="M17" s="8">
        <f t="shared" si="10"/>
        <v>0</v>
      </c>
      <c r="N17" s="8">
        <f t="shared" si="7"/>
        <v>0</v>
      </c>
      <c r="O17" s="8">
        <f t="shared" si="8"/>
        <v>0</v>
      </c>
      <c r="P17" s="8">
        <f t="shared" si="9"/>
        <v>0</v>
      </c>
    </row>
    <row r="18" spans="1:16">
      <c r="A18" s="8" t="s">
        <v>11</v>
      </c>
      <c r="B18" s="108">
        <f>SUM(B16:B17)</f>
        <v>80611</v>
      </c>
      <c r="D18" s="104"/>
      <c r="E18" s="104"/>
      <c r="F18" s="104"/>
      <c r="G18" s="104"/>
      <c r="H18">
        <v>2013</v>
      </c>
      <c r="I18" s="108">
        <f>I15</f>
        <v>20917</v>
      </c>
      <c r="J18" s="108">
        <f>B25</f>
        <v>20127</v>
      </c>
      <c r="K18" s="108">
        <f>B21</f>
        <v>24960</v>
      </c>
      <c r="L18" s="120">
        <f>B24</f>
        <v>14607</v>
      </c>
      <c r="M18" s="8">
        <f t="shared" si="10"/>
        <v>0</v>
      </c>
      <c r="N18" s="8">
        <f t="shared" si="7"/>
        <v>0</v>
      </c>
      <c r="O18" s="8">
        <f t="shared" si="8"/>
        <v>0</v>
      </c>
      <c r="P18" s="8">
        <f t="shared" si="9"/>
        <v>0</v>
      </c>
    </row>
    <row r="19" spans="1:16">
      <c r="A19" s="8" t="s">
        <v>47</v>
      </c>
      <c r="B19" s="122">
        <f>SUM(E57:H57)</f>
        <v>12336</v>
      </c>
      <c r="D19" s="104"/>
      <c r="E19" s="104"/>
      <c r="F19" s="104"/>
      <c r="G19" s="104"/>
      <c r="H19">
        <v>2033</v>
      </c>
      <c r="I19" s="8">
        <f t="shared" ref="I19:I23" si="11">IF(AND(H7&lt;$A$12,H7&gt;1),$G$3,0)</f>
        <v>0</v>
      </c>
      <c r="J19" s="108">
        <f>B25</f>
        <v>20127</v>
      </c>
      <c r="K19" s="108">
        <f>B21</f>
        <v>24960</v>
      </c>
      <c r="L19" s="122">
        <f>G6</f>
        <v>18504</v>
      </c>
      <c r="M19" s="8">
        <f t="shared" si="10"/>
        <v>13878</v>
      </c>
      <c r="N19" s="8">
        <f t="shared" si="7"/>
        <v>0</v>
      </c>
      <c r="O19" s="8">
        <f t="shared" si="8"/>
        <v>0</v>
      </c>
      <c r="P19" s="8">
        <f t="shared" si="9"/>
        <v>0</v>
      </c>
    </row>
    <row r="20" spans="1:16">
      <c r="A20" s="8" t="s">
        <v>48</v>
      </c>
      <c r="B20" s="122">
        <f>SUM(E56:H56)</f>
        <v>12624</v>
      </c>
      <c r="D20" s="104"/>
      <c r="E20" s="104"/>
      <c r="F20" s="104"/>
      <c r="G20" s="104"/>
      <c r="H20">
        <v>2053</v>
      </c>
      <c r="I20" s="8">
        <f t="shared" si="11"/>
        <v>0</v>
      </c>
      <c r="J20" s="8">
        <f t="shared" ref="J20:J23" si="12">IF(AND(I8&lt;$A$12,I8&gt;1),$G$4,0)</f>
        <v>0</v>
      </c>
      <c r="K20" s="108">
        <f>B21</f>
        <v>24960</v>
      </c>
      <c r="L20" s="122">
        <f>G6</f>
        <v>18504</v>
      </c>
      <c r="M20" s="8">
        <f t="shared" si="10"/>
        <v>13878</v>
      </c>
      <c r="N20" s="8">
        <f t="shared" si="7"/>
        <v>7806.375</v>
      </c>
      <c r="O20" s="8">
        <f t="shared" si="8"/>
        <v>0</v>
      </c>
      <c r="P20" s="8">
        <f t="shared" si="9"/>
        <v>0</v>
      </c>
    </row>
    <row r="21" spans="1:16">
      <c r="A21" s="8" t="s">
        <v>49</v>
      </c>
      <c r="B21" s="120">
        <f>SUM(B19:B20)</f>
        <v>24960</v>
      </c>
      <c r="C21" t="s">
        <v>62</v>
      </c>
      <c r="D21" s="104"/>
      <c r="E21" s="104"/>
      <c r="F21" s="104"/>
      <c r="G21" s="104"/>
      <c r="H21">
        <v>2073</v>
      </c>
      <c r="I21" s="8">
        <f t="shared" si="11"/>
        <v>0</v>
      </c>
      <c r="J21" s="8">
        <f t="shared" si="12"/>
        <v>0</v>
      </c>
      <c r="K21" s="8">
        <f t="shared" si="5"/>
        <v>0</v>
      </c>
      <c r="L21" s="122">
        <f>G6</f>
        <v>18504</v>
      </c>
      <c r="M21" s="8">
        <f t="shared" si="10"/>
        <v>13878</v>
      </c>
      <c r="N21" s="8">
        <f t="shared" si="7"/>
        <v>7806.375</v>
      </c>
      <c r="O21" s="8">
        <f t="shared" si="8"/>
        <v>5854.78125</v>
      </c>
      <c r="P21" s="8">
        <f t="shared" si="9"/>
        <v>0</v>
      </c>
    </row>
    <row r="22" spans="1:16">
      <c r="A22" s="8" t="s">
        <v>50</v>
      </c>
      <c r="B22" s="108">
        <f>SUM(H36:L36)</f>
        <v>7098</v>
      </c>
      <c r="D22" s="106"/>
      <c r="E22" s="104"/>
      <c r="F22" s="106"/>
      <c r="G22" s="104"/>
      <c r="H22">
        <v>2093</v>
      </c>
      <c r="I22" s="8">
        <f t="shared" si="11"/>
        <v>0</v>
      </c>
      <c r="J22" s="8">
        <f t="shared" si="12"/>
        <v>0</v>
      </c>
      <c r="K22" s="8">
        <f t="shared" si="5"/>
        <v>0</v>
      </c>
      <c r="L22" s="8">
        <f t="shared" si="6"/>
        <v>0</v>
      </c>
      <c r="M22" s="8">
        <f t="shared" si="10"/>
        <v>13878</v>
      </c>
      <c r="N22" s="8">
        <f t="shared" si="7"/>
        <v>7806.375</v>
      </c>
      <c r="O22" s="8">
        <f t="shared" si="8"/>
        <v>5854.78125</v>
      </c>
      <c r="P22" s="8">
        <f t="shared" si="9"/>
        <v>4391.0859375</v>
      </c>
    </row>
    <row r="23" spans="1:16">
      <c r="A23" s="8" t="s">
        <v>51</v>
      </c>
      <c r="B23" s="108">
        <f>SUM(H35:L35)</f>
        <v>7509</v>
      </c>
      <c r="C23" s="130"/>
      <c r="D23" s="130"/>
      <c r="E23" s="104"/>
      <c r="F23" s="106"/>
      <c r="G23" s="104"/>
      <c r="H23">
        <v>2113</v>
      </c>
      <c r="I23" s="8">
        <f t="shared" si="11"/>
        <v>0</v>
      </c>
      <c r="J23" s="8">
        <f t="shared" si="12"/>
        <v>0</v>
      </c>
      <c r="K23" s="8">
        <f t="shared" si="5"/>
        <v>0</v>
      </c>
      <c r="L23" s="8">
        <f t="shared" si="6"/>
        <v>0</v>
      </c>
      <c r="M23" s="8">
        <f t="shared" si="10"/>
        <v>0</v>
      </c>
      <c r="N23" s="8">
        <f t="shared" si="7"/>
        <v>7806.375</v>
      </c>
      <c r="O23" s="8">
        <f t="shared" si="8"/>
        <v>5854.78125</v>
      </c>
      <c r="P23" s="8">
        <f t="shared" si="9"/>
        <v>4391.0859375</v>
      </c>
    </row>
    <row r="24" spans="1:16">
      <c r="A24" s="8" t="s">
        <v>52</v>
      </c>
      <c r="B24" s="121">
        <f>SUM(B22:B23)</f>
        <v>14607</v>
      </c>
      <c r="D24" s="107"/>
      <c r="E24" s="104"/>
      <c r="F24" s="107"/>
      <c r="G24" s="104"/>
      <c r="I24" s="8"/>
      <c r="J24" s="8"/>
      <c r="K24" s="8"/>
      <c r="L24" s="8"/>
      <c r="M24" s="8"/>
      <c r="N24" s="8"/>
      <c r="O24" s="8"/>
      <c r="P24" s="8"/>
    </row>
    <row r="25" spans="1:16">
      <c r="A25" s="8" t="s">
        <v>58</v>
      </c>
      <c r="B25" s="120">
        <f>J58+K58+J59+K59</f>
        <v>20127</v>
      </c>
      <c r="C25" t="s">
        <v>61</v>
      </c>
      <c r="D25" s="104"/>
      <c r="E25" s="104"/>
      <c r="F25" s="104"/>
      <c r="G25" s="104"/>
    </row>
    <row r="26" spans="1:16">
      <c r="A26" s="8" t="s">
        <v>57</v>
      </c>
      <c r="B26" s="120">
        <f>B28-B25</f>
        <v>20917</v>
      </c>
      <c r="C26" s="104" t="s">
        <v>60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</row>
    <row r="27" spans="1:16">
      <c r="A27" s="8"/>
      <c r="B27" s="8"/>
      <c r="N27" t="str">
        <f>"Bevölkerungswachstumsfaktor:" &amp;A4</f>
        <v>Bevölkerungswachstumsfaktor:1,5</v>
      </c>
    </row>
    <row r="28" spans="1:16">
      <c r="A28" s="8" t="s">
        <v>59</v>
      </c>
      <c r="B28" s="108">
        <f>B18-B21-B24</f>
        <v>41044</v>
      </c>
    </row>
    <row r="29" spans="1:16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</row>
    <row r="32" spans="1:16" ht="15.75" thickBot="1"/>
    <row r="33" spans="3:13">
      <c r="C33" s="111" t="s">
        <v>12</v>
      </c>
      <c r="D33" s="128" t="s">
        <v>13</v>
      </c>
      <c r="E33" s="129"/>
      <c r="F33" s="128" t="s">
        <v>0</v>
      </c>
      <c r="G33" s="129"/>
      <c r="H33" s="128" t="s">
        <v>14</v>
      </c>
      <c r="I33" s="129"/>
      <c r="J33" s="111" t="s">
        <v>15</v>
      </c>
      <c r="K33" s="111" t="s">
        <v>16</v>
      </c>
      <c r="L33" s="113" t="s">
        <v>17</v>
      </c>
      <c r="M33" s="16"/>
    </row>
    <row r="34" spans="3:13" ht="15.75" thickBot="1">
      <c r="C34" s="18"/>
      <c r="D34" s="20"/>
      <c r="E34" s="18"/>
      <c r="F34" s="20"/>
      <c r="G34" s="18"/>
      <c r="H34" s="21">
        <v>5</v>
      </c>
      <c r="I34" s="18"/>
      <c r="J34" s="18"/>
      <c r="K34" s="18"/>
      <c r="L34" s="20"/>
      <c r="M34" s="20"/>
    </row>
    <row r="35" spans="3:13" ht="30.75" thickBot="1">
      <c r="C35" s="22" t="s">
        <v>1</v>
      </c>
      <c r="D35" s="21" t="s">
        <v>18</v>
      </c>
      <c r="E35" s="17"/>
      <c r="F35" s="23">
        <v>39454</v>
      </c>
      <c r="G35" s="24"/>
      <c r="H35" s="35">
        <v>1717</v>
      </c>
      <c r="I35" s="26"/>
      <c r="J35" s="27">
        <v>1794</v>
      </c>
      <c r="K35" s="27">
        <v>1940</v>
      </c>
      <c r="L35" s="99">
        <v>2058</v>
      </c>
      <c r="M35" s="19"/>
    </row>
    <row r="36" spans="3:13" ht="15.75" thickBot="1">
      <c r="C36" s="30" t="s">
        <v>19</v>
      </c>
      <c r="D36" s="21" t="s">
        <v>20</v>
      </c>
      <c r="E36" s="17"/>
      <c r="F36" s="23">
        <v>41157</v>
      </c>
      <c r="G36" s="24"/>
      <c r="H36" s="37">
        <v>1643</v>
      </c>
      <c r="I36" s="32"/>
      <c r="J36" s="33">
        <v>1705</v>
      </c>
      <c r="K36" s="33">
        <v>1817</v>
      </c>
      <c r="L36" s="38">
        <v>1933</v>
      </c>
      <c r="M36" s="19"/>
    </row>
    <row r="37" spans="3:13" ht="30.75" thickBot="1">
      <c r="C37" s="22" t="s">
        <v>21</v>
      </c>
      <c r="D37" s="21" t="s">
        <v>18</v>
      </c>
      <c r="E37" s="17"/>
      <c r="F37" s="23">
        <v>31162</v>
      </c>
      <c r="G37" s="24"/>
      <c r="H37" s="35">
        <v>1109</v>
      </c>
      <c r="I37" s="26"/>
      <c r="J37" s="27">
        <v>1162</v>
      </c>
      <c r="K37" s="27">
        <v>1342</v>
      </c>
      <c r="L37" s="36">
        <v>1469</v>
      </c>
      <c r="M37" s="19"/>
    </row>
    <row r="38" spans="3:13" ht="45.75" thickBot="1">
      <c r="C38" s="30" t="s">
        <v>22</v>
      </c>
      <c r="D38" s="21" t="s">
        <v>20</v>
      </c>
      <c r="E38" s="17"/>
      <c r="F38" s="23">
        <v>32911</v>
      </c>
      <c r="G38" s="24"/>
      <c r="H38" s="37">
        <v>1079</v>
      </c>
      <c r="I38" s="32"/>
      <c r="J38" s="33">
        <v>1104</v>
      </c>
      <c r="K38" s="33">
        <v>1252</v>
      </c>
      <c r="L38" s="38">
        <v>1395</v>
      </c>
      <c r="M38" s="19"/>
    </row>
    <row r="39" spans="3:13" ht="30.75" thickBot="1">
      <c r="C39" s="22" t="s">
        <v>23</v>
      </c>
      <c r="D39" s="21" t="s">
        <v>18</v>
      </c>
      <c r="E39" s="17"/>
      <c r="F39" s="23">
        <v>8292</v>
      </c>
      <c r="G39" s="24"/>
      <c r="H39" s="25">
        <v>608</v>
      </c>
      <c r="I39" s="26"/>
      <c r="J39" s="28">
        <v>632</v>
      </c>
      <c r="K39" s="28">
        <v>598</v>
      </c>
      <c r="L39" s="29">
        <v>588</v>
      </c>
      <c r="M39" s="19"/>
    </row>
    <row r="40" spans="3:13" ht="45">
      <c r="C40" s="22" t="s">
        <v>24</v>
      </c>
      <c r="D40" s="14" t="s">
        <v>20</v>
      </c>
      <c r="E40" s="39"/>
      <c r="F40" s="40">
        <v>8246</v>
      </c>
      <c r="G40" s="41"/>
      <c r="H40" s="42">
        <v>564</v>
      </c>
      <c r="I40" s="43"/>
      <c r="J40" s="44">
        <v>602</v>
      </c>
      <c r="K40" s="44">
        <v>565</v>
      </c>
      <c r="L40" s="45">
        <v>539</v>
      </c>
      <c r="M40" s="46"/>
    </row>
    <row r="41" spans="3:13" ht="15.75" thickBot="1">
      <c r="C41" s="30" t="s">
        <v>25</v>
      </c>
      <c r="D41" s="19"/>
      <c r="E41" s="17"/>
      <c r="F41" s="47"/>
      <c r="G41" s="24"/>
      <c r="H41" s="48"/>
      <c r="I41" s="32"/>
      <c r="J41" s="32"/>
      <c r="K41" s="32"/>
      <c r="L41" s="49"/>
      <c r="M41" s="19"/>
    </row>
    <row r="42" spans="3:13" ht="30.75" thickBot="1">
      <c r="C42" s="22" t="s">
        <v>23</v>
      </c>
      <c r="D42" s="21" t="s">
        <v>18</v>
      </c>
      <c r="E42" s="17"/>
      <c r="F42" s="23">
        <v>7984</v>
      </c>
      <c r="G42" s="24"/>
      <c r="H42" s="25">
        <v>601</v>
      </c>
      <c r="I42" s="26"/>
      <c r="J42" s="50">
        <v>618</v>
      </c>
      <c r="K42" s="28">
        <v>581</v>
      </c>
      <c r="L42" s="29">
        <v>571</v>
      </c>
      <c r="M42" s="19"/>
    </row>
    <row r="43" spans="3:13" ht="30">
      <c r="C43" s="22" t="s">
        <v>26</v>
      </c>
      <c r="D43" s="14" t="s">
        <v>20</v>
      </c>
      <c r="E43" s="39"/>
      <c r="F43" s="40">
        <v>7930</v>
      </c>
      <c r="G43" s="41"/>
      <c r="H43" s="42">
        <v>557</v>
      </c>
      <c r="I43" s="43"/>
      <c r="J43" s="44">
        <v>591</v>
      </c>
      <c r="K43" s="44">
        <v>554</v>
      </c>
      <c r="L43" s="45">
        <v>519</v>
      </c>
      <c r="M43" s="46"/>
    </row>
    <row r="44" spans="3:13" ht="15.75" thickBot="1">
      <c r="C44" s="30" t="s">
        <v>25</v>
      </c>
      <c r="D44" s="19"/>
      <c r="E44" s="17"/>
      <c r="F44" s="47"/>
      <c r="G44" s="24"/>
      <c r="H44" s="48"/>
      <c r="I44" s="32"/>
      <c r="J44" s="32"/>
      <c r="K44" s="32"/>
      <c r="L44" s="49"/>
      <c r="M44" s="19"/>
    </row>
    <row r="45" spans="3:13" ht="15.75" thickBot="1">
      <c r="C45" s="22" t="s">
        <v>27</v>
      </c>
      <c r="D45" s="21" t="s">
        <v>18</v>
      </c>
      <c r="E45" s="17"/>
      <c r="F45" s="23">
        <v>2748</v>
      </c>
      <c r="G45" s="24"/>
      <c r="H45" s="31">
        <v>20</v>
      </c>
      <c r="I45" s="32"/>
      <c r="J45" s="51">
        <v>36</v>
      </c>
      <c r="K45" s="51">
        <v>35</v>
      </c>
      <c r="L45" s="34">
        <v>50</v>
      </c>
      <c r="M45" s="19"/>
    </row>
    <row r="46" spans="3:13">
      <c r="C46" s="39"/>
      <c r="D46" s="14" t="s">
        <v>20</v>
      </c>
      <c r="E46" s="39"/>
      <c r="F46" s="40">
        <v>2741</v>
      </c>
      <c r="G46" s="41"/>
      <c r="H46" s="52">
        <v>26</v>
      </c>
      <c r="I46" s="53"/>
      <c r="J46" s="54">
        <v>41</v>
      </c>
      <c r="K46" s="54">
        <v>49</v>
      </c>
      <c r="L46" s="55">
        <v>70</v>
      </c>
      <c r="M46" s="46"/>
    </row>
    <row r="47" spans="3:13" ht="30">
      <c r="C47" s="39"/>
      <c r="D47" s="46"/>
      <c r="E47" s="39"/>
      <c r="F47" s="56"/>
      <c r="G47" s="41"/>
      <c r="H47" s="57"/>
      <c r="I47" s="53"/>
      <c r="J47" s="53"/>
      <c r="K47" s="53"/>
      <c r="L47" s="55" t="s">
        <v>28</v>
      </c>
      <c r="M47" s="46"/>
    </row>
    <row r="48" spans="3:13" ht="30.75" thickBot="1">
      <c r="C48" s="18"/>
      <c r="D48" s="20"/>
      <c r="E48" s="18"/>
      <c r="F48" s="58"/>
      <c r="G48" s="59"/>
      <c r="H48" s="61"/>
      <c r="I48" s="63"/>
      <c r="J48" s="63"/>
      <c r="K48" s="63"/>
      <c r="L48" s="64" t="s">
        <v>29</v>
      </c>
      <c r="M48" s="20"/>
    </row>
    <row r="49" spans="1:13" ht="30.75" thickBot="1">
      <c r="C49" s="22" t="s">
        <v>30</v>
      </c>
      <c r="D49" s="21" t="s">
        <v>18</v>
      </c>
      <c r="E49" s="17"/>
      <c r="F49" s="65" t="s">
        <v>31</v>
      </c>
      <c r="G49" s="24"/>
      <c r="H49" s="25">
        <v>12</v>
      </c>
      <c r="I49" s="26"/>
      <c r="J49" s="28">
        <v>15</v>
      </c>
      <c r="K49" s="51">
        <v>22</v>
      </c>
      <c r="L49" s="29">
        <v>44</v>
      </c>
      <c r="M49" s="19"/>
    </row>
    <row r="50" spans="1:13" ht="15.75" thickBot="1">
      <c r="C50" s="17"/>
      <c r="D50" s="21" t="s">
        <v>20</v>
      </c>
      <c r="E50" s="17"/>
      <c r="F50" s="65" t="s">
        <v>32</v>
      </c>
      <c r="G50" s="24"/>
      <c r="H50" s="31">
        <v>9</v>
      </c>
      <c r="I50" s="32"/>
      <c r="J50" s="51">
        <v>13</v>
      </c>
      <c r="K50" s="66">
        <v>24</v>
      </c>
      <c r="L50" s="34">
        <v>38</v>
      </c>
      <c r="M50" s="19"/>
    </row>
    <row r="51" spans="1:13">
      <c r="C51" s="125" t="s">
        <v>33</v>
      </c>
      <c r="D51" s="125"/>
      <c r="E51" s="125"/>
      <c r="F51" s="125"/>
      <c r="G51" s="125"/>
      <c r="H51" s="125"/>
      <c r="I51" s="125"/>
      <c r="J51" s="125"/>
      <c r="K51" s="67"/>
      <c r="L51" s="67"/>
      <c r="M51" s="67"/>
    </row>
    <row r="52" spans="1:13" ht="15.75" thickBot="1">
      <c r="C52" s="133"/>
      <c r="D52" s="133"/>
      <c r="E52" s="110"/>
      <c r="F52" s="110"/>
      <c r="G52" s="133"/>
      <c r="H52" s="133"/>
      <c r="I52" s="110"/>
      <c r="J52" s="110"/>
      <c r="K52" s="133"/>
      <c r="L52" s="133"/>
      <c r="M52" s="110"/>
    </row>
    <row r="53" spans="1:13" ht="15.75" thickBot="1">
      <c r="C53" s="134" t="s">
        <v>34</v>
      </c>
      <c r="D53" s="135"/>
      <c r="E53" s="135"/>
      <c r="F53" s="135"/>
      <c r="G53" s="135"/>
      <c r="H53" s="135"/>
      <c r="I53" s="135"/>
      <c r="J53" s="135"/>
      <c r="K53" s="135"/>
      <c r="L53" s="135"/>
      <c r="M53" s="69"/>
    </row>
    <row r="54" spans="1:13" ht="30">
      <c r="A54" s="13"/>
      <c r="C54" s="70" t="s">
        <v>12</v>
      </c>
      <c r="D54" s="39"/>
      <c r="E54" s="22" t="s">
        <v>35</v>
      </c>
      <c r="F54" s="22" t="s">
        <v>36</v>
      </c>
      <c r="G54" s="128" t="s">
        <v>37</v>
      </c>
      <c r="H54" s="129"/>
      <c r="I54" s="46"/>
      <c r="J54" s="22" t="s">
        <v>38</v>
      </c>
      <c r="K54" s="22" t="s">
        <v>39</v>
      </c>
      <c r="L54" s="14" t="s">
        <v>40</v>
      </c>
      <c r="M54" s="71"/>
    </row>
    <row r="55" spans="1:13" ht="15.75" thickBot="1">
      <c r="C55" s="73"/>
      <c r="D55" s="18"/>
      <c r="E55" s="18"/>
      <c r="F55" s="18"/>
      <c r="G55" s="20"/>
      <c r="H55" s="18"/>
      <c r="I55" s="20"/>
      <c r="J55" s="18"/>
      <c r="K55" s="18"/>
      <c r="L55" s="21" t="s">
        <v>41</v>
      </c>
      <c r="M55" s="74"/>
    </row>
    <row r="56" spans="1:13" ht="30.75" thickBot="1">
      <c r="C56" s="70" t="s">
        <v>1</v>
      </c>
      <c r="D56" s="30" t="s">
        <v>18</v>
      </c>
      <c r="E56" s="100">
        <v>2368</v>
      </c>
      <c r="F56" s="100">
        <v>4938</v>
      </c>
      <c r="G56" s="136">
        <v>5318</v>
      </c>
      <c r="H56" s="137"/>
      <c r="I56" s="47"/>
      <c r="J56" s="78">
        <v>6666</v>
      </c>
      <c r="K56" s="75" t="s">
        <v>42</v>
      </c>
      <c r="L56" s="76">
        <v>43</v>
      </c>
      <c r="M56" s="69"/>
    </row>
    <row r="57" spans="1:13" ht="15.75" thickBot="1">
      <c r="C57" s="77" t="s">
        <v>19</v>
      </c>
      <c r="D57" s="30" t="s">
        <v>20</v>
      </c>
      <c r="E57" s="33">
        <v>2232</v>
      </c>
      <c r="F57" s="33">
        <v>4890</v>
      </c>
      <c r="G57" s="138">
        <v>5214</v>
      </c>
      <c r="H57" s="139"/>
      <c r="I57" s="47"/>
      <c r="J57" s="78">
        <v>6544</v>
      </c>
      <c r="K57" s="78">
        <v>5475</v>
      </c>
      <c r="L57" s="76">
        <v>45.6</v>
      </c>
      <c r="M57" s="69"/>
    </row>
    <row r="58" spans="1:13" ht="30.75" thickBot="1">
      <c r="C58" s="70" t="s">
        <v>21</v>
      </c>
      <c r="D58" s="30" t="s">
        <v>18</v>
      </c>
      <c r="E58" s="28" t="s">
        <v>43</v>
      </c>
      <c r="F58" s="27">
        <v>3638</v>
      </c>
      <c r="G58" s="140">
        <v>3978</v>
      </c>
      <c r="H58" s="141"/>
      <c r="I58" s="47"/>
      <c r="J58" s="78">
        <v>5567</v>
      </c>
      <c r="K58" s="78">
        <v>4432</v>
      </c>
      <c r="L58" s="76">
        <v>45.3</v>
      </c>
      <c r="M58" s="69"/>
    </row>
    <row r="59" spans="1:13" ht="45.75" thickBot="1">
      <c r="C59" s="77" t="s">
        <v>22</v>
      </c>
      <c r="D59" s="30" t="s">
        <v>20</v>
      </c>
      <c r="E59" s="33">
        <v>1678</v>
      </c>
      <c r="F59" s="33">
        <v>3529</v>
      </c>
      <c r="G59" s="138">
        <v>3837</v>
      </c>
      <c r="H59" s="139"/>
      <c r="I59" s="47"/>
      <c r="J59" s="78">
        <v>5494</v>
      </c>
      <c r="K59" s="78">
        <v>4634</v>
      </c>
      <c r="L59" s="76">
        <v>48.1</v>
      </c>
      <c r="M59" s="69"/>
    </row>
    <row r="60" spans="1:13" ht="30.75" thickBot="1">
      <c r="C60" s="70" t="s">
        <v>23</v>
      </c>
      <c r="D60" s="30" t="s">
        <v>18</v>
      </c>
      <c r="E60" s="28">
        <v>607</v>
      </c>
      <c r="F60" s="33">
        <v>1300</v>
      </c>
      <c r="G60" s="142">
        <v>1341</v>
      </c>
      <c r="H60" s="143"/>
      <c r="I60" s="47"/>
      <c r="J60" s="75" t="s">
        <v>44</v>
      </c>
      <c r="K60" s="75">
        <v>780</v>
      </c>
      <c r="L60" s="76">
        <v>34.5</v>
      </c>
      <c r="M60" s="69"/>
    </row>
    <row r="61" spans="1:13" ht="45">
      <c r="C61" s="70" t="s">
        <v>24</v>
      </c>
      <c r="D61" s="22" t="s">
        <v>20</v>
      </c>
      <c r="E61" s="44">
        <v>554</v>
      </c>
      <c r="F61" s="79">
        <v>1361</v>
      </c>
      <c r="G61" s="144">
        <v>1377</v>
      </c>
      <c r="H61" s="145"/>
      <c r="I61" s="56"/>
      <c r="J61" s="80">
        <v>1051</v>
      </c>
      <c r="K61" s="81">
        <v>841</v>
      </c>
      <c r="L61" s="82">
        <v>35.5</v>
      </c>
      <c r="M61" s="71"/>
    </row>
    <row r="62" spans="1:13" ht="15.75" thickBot="1">
      <c r="C62" s="77" t="s">
        <v>25</v>
      </c>
      <c r="D62" s="17"/>
      <c r="E62" s="32"/>
      <c r="F62" s="62"/>
      <c r="G62" s="60"/>
      <c r="H62" s="62"/>
      <c r="I62" s="47"/>
      <c r="J62" s="24"/>
      <c r="K62" s="24"/>
      <c r="L62" s="83"/>
      <c r="M62" s="69"/>
    </row>
    <row r="63" spans="1:13" ht="30">
      <c r="C63" s="70" t="s">
        <v>23</v>
      </c>
      <c r="D63" s="22" t="s">
        <v>18</v>
      </c>
      <c r="E63" s="84"/>
      <c r="F63" s="43"/>
      <c r="G63" s="85"/>
      <c r="H63" s="43"/>
      <c r="I63" s="56"/>
      <c r="J63" s="41"/>
      <c r="K63" s="41"/>
      <c r="L63" s="82">
        <v>34.700000000000003</v>
      </c>
      <c r="M63" s="71"/>
    </row>
    <row r="64" spans="1:13" ht="30">
      <c r="C64" s="70" t="s">
        <v>26</v>
      </c>
      <c r="D64" s="86"/>
      <c r="E64" s="87">
        <v>558</v>
      </c>
      <c r="F64" s="112">
        <v>1189</v>
      </c>
      <c r="G64" s="131">
        <v>1267</v>
      </c>
      <c r="H64" s="132"/>
      <c r="I64" s="89"/>
      <c r="J64" s="80">
        <v>1080</v>
      </c>
      <c r="K64" s="81">
        <v>779</v>
      </c>
      <c r="L64" s="82" t="s">
        <v>28</v>
      </c>
      <c r="M64" s="90"/>
    </row>
    <row r="65" spans="3:13" ht="30">
      <c r="C65" s="70" t="s">
        <v>25</v>
      </c>
      <c r="D65" s="39"/>
      <c r="E65" s="84"/>
      <c r="F65" s="43"/>
      <c r="G65" s="85"/>
      <c r="H65" s="43"/>
      <c r="I65" s="56"/>
      <c r="J65" s="41"/>
      <c r="K65" s="41"/>
      <c r="L65" s="82" t="s">
        <v>45</v>
      </c>
      <c r="M65" s="71"/>
    </row>
    <row r="66" spans="3:13" ht="30.75" thickBot="1">
      <c r="C66" s="91"/>
      <c r="D66" s="18"/>
      <c r="E66" s="92"/>
      <c r="F66" s="93"/>
      <c r="G66" s="94"/>
      <c r="H66" s="93"/>
      <c r="I66" s="58"/>
      <c r="J66" s="59"/>
      <c r="K66" s="59"/>
      <c r="L66" s="76" t="s">
        <v>29</v>
      </c>
      <c r="M66" s="74"/>
    </row>
    <row r="67" spans="3:13" ht="15.75" thickBot="1">
      <c r="C67" s="72"/>
      <c r="D67" s="30" t="s">
        <v>20</v>
      </c>
      <c r="E67" s="51">
        <v>498</v>
      </c>
      <c r="F67" s="95">
        <v>1241</v>
      </c>
      <c r="G67" s="146">
        <v>1309</v>
      </c>
      <c r="H67" s="147"/>
      <c r="I67" s="47"/>
      <c r="J67" s="78">
        <v>1032</v>
      </c>
      <c r="K67" s="75">
        <v>839</v>
      </c>
      <c r="L67" s="76">
        <v>35.799999999999997</v>
      </c>
      <c r="M67" s="69"/>
    </row>
    <row r="68" spans="3:13" ht="15.75" thickBot="1">
      <c r="C68" s="70" t="s">
        <v>27</v>
      </c>
      <c r="D68" s="30" t="s">
        <v>18</v>
      </c>
      <c r="E68" s="28">
        <v>153</v>
      </c>
      <c r="F68" s="51">
        <v>513</v>
      </c>
      <c r="G68" s="148">
        <v>629</v>
      </c>
      <c r="H68" s="149"/>
      <c r="I68" s="47"/>
      <c r="J68" s="75">
        <v>532</v>
      </c>
      <c r="K68" s="75">
        <v>359</v>
      </c>
      <c r="L68" s="76">
        <v>44</v>
      </c>
      <c r="M68" s="69"/>
    </row>
    <row r="69" spans="3:13" ht="15.75" thickBot="1">
      <c r="C69" s="72"/>
      <c r="D69" s="30" t="s">
        <v>20</v>
      </c>
      <c r="E69" s="51">
        <v>146</v>
      </c>
      <c r="F69" s="66">
        <v>592</v>
      </c>
      <c r="G69" s="150">
        <v>673</v>
      </c>
      <c r="H69" s="151"/>
      <c r="I69" s="47"/>
      <c r="J69" s="75">
        <v>477</v>
      </c>
      <c r="K69" s="75">
        <v>387</v>
      </c>
      <c r="L69" s="76">
        <v>42.9</v>
      </c>
      <c r="M69" s="69"/>
    </row>
    <row r="70" spans="3:13" ht="30.75" thickBot="1">
      <c r="C70" s="70" t="s">
        <v>46</v>
      </c>
      <c r="D70" s="30" t="s">
        <v>18</v>
      </c>
      <c r="E70" s="28">
        <v>87</v>
      </c>
      <c r="F70" s="28">
        <v>283</v>
      </c>
      <c r="G70" s="148">
        <v>246</v>
      </c>
      <c r="H70" s="149"/>
      <c r="I70" s="47"/>
      <c r="J70" s="75">
        <v>280</v>
      </c>
      <c r="K70" s="75">
        <v>260</v>
      </c>
      <c r="L70" s="76">
        <v>46.3</v>
      </c>
      <c r="M70" s="69"/>
    </row>
    <row r="71" spans="3:13" ht="15.75" thickBot="1">
      <c r="C71" s="72"/>
      <c r="D71" s="30" t="s">
        <v>20</v>
      </c>
      <c r="E71" s="51">
        <v>84</v>
      </c>
      <c r="F71" s="51">
        <v>282</v>
      </c>
      <c r="G71" s="150">
        <v>257</v>
      </c>
      <c r="H71" s="151"/>
      <c r="I71" s="47"/>
      <c r="J71" s="75">
        <v>303</v>
      </c>
      <c r="K71" s="75">
        <v>275</v>
      </c>
      <c r="L71" s="76">
        <v>48.9</v>
      </c>
      <c r="M71" s="69"/>
    </row>
  </sheetData>
  <mergeCells count="24">
    <mergeCell ref="G67:H67"/>
    <mergeCell ref="G68:H68"/>
    <mergeCell ref="G69:H69"/>
    <mergeCell ref="G70:H70"/>
    <mergeCell ref="G71:H71"/>
    <mergeCell ref="G64:H64"/>
    <mergeCell ref="C52:D52"/>
    <mergeCell ref="G52:H52"/>
    <mergeCell ref="K52:L52"/>
    <mergeCell ref="C53:L53"/>
    <mergeCell ref="G54:H54"/>
    <mergeCell ref="G56:H56"/>
    <mergeCell ref="G57:H57"/>
    <mergeCell ref="G58:H58"/>
    <mergeCell ref="G59:H59"/>
    <mergeCell ref="G60:H60"/>
    <mergeCell ref="G61:H61"/>
    <mergeCell ref="C51:J51"/>
    <mergeCell ref="C15:G16"/>
    <mergeCell ref="E17:G17"/>
    <mergeCell ref="D33:E33"/>
    <mergeCell ref="F33:G33"/>
    <mergeCell ref="H33:I33"/>
    <mergeCell ref="C23:D2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A19" sqref="A19"/>
    </sheetView>
  </sheetViews>
  <sheetFormatPr baseColWidth="10" defaultRowHeight="15"/>
  <cols>
    <col min="1" max="1" width="28.28515625" customWidth="1"/>
    <col min="2" max="2" width="11.42578125" customWidth="1"/>
  </cols>
  <sheetData>
    <row r="1" spans="1:18">
      <c r="A1" s="4" t="s">
        <v>54</v>
      </c>
    </row>
    <row r="2" spans="1:18">
      <c r="A2" s="3">
        <v>35</v>
      </c>
      <c r="D2" t="s">
        <v>6</v>
      </c>
      <c r="E2" t="s">
        <v>7</v>
      </c>
      <c r="F2" t="s">
        <v>0</v>
      </c>
      <c r="H2">
        <f>G3</f>
        <v>35</v>
      </c>
      <c r="I2">
        <f>G4</f>
        <v>26.25</v>
      </c>
      <c r="J2">
        <f>G5</f>
        <v>19.6875</v>
      </c>
      <c r="K2">
        <f>G6</f>
        <v>14.765625</v>
      </c>
      <c r="L2">
        <f>G7</f>
        <v>11.07421875</v>
      </c>
      <c r="M2">
        <f>G8</f>
        <v>8.3056640625</v>
      </c>
      <c r="N2">
        <f>G9</f>
        <v>6.229248046875</v>
      </c>
      <c r="O2">
        <f>G10</f>
        <v>4.67193603515625</v>
      </c>
      <c r="P2">
        <f>G11</f>
        <v>3.5039520263671875</v>
      </c>
      <c r="Q2">
        <f>G11</f>
        <v>3.5039520263671875</v>
      </c>
    </row>
    <row r="3" spans="1:18">
      <c r="A3" s="9" t="s">
        <v>2</v>
      </c>
      <c r="C3">
        <v>1</v>
      </c>
      <c r="F3" s="1">
        <f>SUM(I15:P15)</f>
        <v>35</v>
      </c>
      <c r="G3" s="4">
        <f>A2</f>
        <v>35</v>
      </c>
      <c r="H3" s="6">
        <f>A6</f>
        <v>20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</row>
    <row r="4" spans="1:18">
      <c r="A4" s="2">
        <v>1.5</v>
      </c>
      <c r="C4">
        <v>2</v>
      </c>
      <c r="D4">
        <f>G3/2</f>
        <v>17.5</v>
      </c>
      <c r="E4">
        <f>G3/2</f>
        <v>17.5</v>
      </c>
      <c r="F4" s="1">
        <f t="shared" ref="F4:F11" si="0">SUM(I16:P16)</f>
        <v>61.25</v>
      </c>
      <c r="G4" s="10">
        <f>D4*$A$4</f>
        <v>26.25</v>
      </c>
      <c r="H4" s="6">
        <f t="shared" ref="H4:K11" si="1">H3+$A$6</f>
        <v>40</v>
      </c>
      <c r="I4" s="6">
        <f t="shared" si="1"/>
        <v>20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R4" s="104"/>
    </row>
    <row r="5" spans="1:18">
      <c r="A5" s="5" t="s">
        <v>3</v>
      </c>
      <c r="C5">
        <v>3</v>
      </c>
      <c r="D5">
        <f t="shared" ref="D5:D11" si="2">G4/2</f>
        <v>13.125</v>
      </c>
      <c r="E5">
        <f>G4/2</f>
        <v>13.125</v>
      </c>
      <c r="F5" s="1">
        <f t="shared" si="0"/>
        <v>80.9375</v>
      </c>
      <c r="G5" s="10">
        <f t="shared" ref="G5:G11" si="3">D5*$A$4</f>
        <v>19.6875</v>
      </c>
      <c r="H5" s="6">
        <f t="shared" si="1"/>
        <v>60</v>
      </c>
      <c r="I5" s="6">
        <f t="shared" si="1"/>
        <v>40</v>
      </c>
      <c r="J5" s="6">
        <f t="shared" si="1"/>
        <v>20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R5" s="104"/>
    </row>
    <row r="6" spans="1:18">
      <c r="A6" s="2">
        <v>20</v>
      </c>
      <c r="C6">
        <v>4</v>
      </c>
      <c r="D6">
        <f t="shared" si="2"/>
        <v>9.84375</v>
      </c>
      <c r="E6">
        <f>G5/2</f>
        <v>9.84375</v>
      </c>
      <c r="F6" s="1">
        <f t="shared" si="0"/>
        <v>60.703125</v>
      </c>
      <c r="G6" s="10">
        <f t="shared" si="3"/>
        <v>14.765625</v>
      </c>
      <c r="H6" s="6">
        <f t="shared" si="1"/>
        <v>80</v>
      </c>
      <c r="I6" s="6">
        <f t="shared" si="1"/>
        <v>60</v>
      </c>
      <c r="J6" s="6">
        <f t="shared" si="1"/>
        <v>40</v>
      </c>
      <c r="K6" s="6">
        <f t="shared" si="1"/>
        <v>20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R6" s="104"/>
    </row>
    <row r="7" spans="1:18">
      <c r="C7">
        <v>5</v>
      </c>
      <c r="D7">
        <f t="shared" si="2"/>
        <v>7.3828125</v>
      </c>
      <c r="E7">
        <f>G6/2</f>
        <v>7.3828125</v>
      </c>
      <c r="F7" s="1">
        <f t="shared" si="0"/>
        <v>45.52734375</v>
      </c>
      <c r="G7" s="10">
        <f t="shared" si="3"/>
        <v>11.07421875</v>
      </c>
      <c r="H7" s="6">
        <f t="shared" si="1"/>
        <v>100</v>
      </c>
      <c r="I7" s="6">
        <f t="shared" si="1"/>
        <v>80</v>
      </c>
      <c r="J7" s="6">
        <f t="shared" si="1"/>
        <v>60</v>
      </c>
      <c r="K7" s="6">
        <f t="shared" si="1"/>
        <v>40</v>
      </c>
      <c r="L7" s="6">
        <f>L6+$A$6</f>
        <v>20</v>
      </c>
      <c r="M7" s="6">
        <v>0</v>
      </c>
      <c r="N7" s="6">
        <v>0</v>
      </c>
      <c r="O7" s="6">
        <v>0</v>
      </c>
      <c r="P7" s="6">
        <v>0</v>
      </c>
      <c r="R7" s="104"/>
    </row>
    <row r="8" spans="1:18">
      <c r="C8">
        <v>6</v>
      </c>
      <c r="D8">
        <f t="shared" si="2"/>
        <v>5.537109375</v>
      </c>
      <c r="E8">
        <f t="shared" ref="E8:E11" si="4">G7/2</f>
        <v>5.537109375</v>
      </c>
      <c r="F8" s="1">
        <f t="shared" si="0"/>
        <v>32.069091796875</v>
      </c>
      <c r="G8" s="10">
        <f t="shared" si="3"/>
        <v>8.3056640625</v>
      </c>
      <c r="H8" s="6">
        <f t="shared" si="1"/>
        <v>120</v>
      </c>
      <c r="I8" s="6">
        <f t="shared" si="1"/>
        <v>100</v>
      </c>
      <c r="J8" s="6">
        <f t="shared" si="1"/>
        <v>80</v>
      </c>
      <c r="K8" s="6">
        <f t="shared" si="1"/>
        <v>60</v>
      </c>
      <c r="L8" s="6">
        <f>L7+$A$6</f>
        <v>40</v>
      </c>
      <c r="M8" s="6">
        <f>M7+$A$6</f>
        <v>20</v>
      </c>
      <c r="N8" s="6">
        <v>0</v>
      </c>
      <c r="O8" s="6">
        <v>0</v>
      </c>
      <c r="P8" s="6">
        <v>0</v>
      </c>
      <c r="R8" s="104"/>
    </row>
    <row r="9" spans="1:18">
      <c r="C9">
        <v>7</v>
      </c>
      <c r="D9">
        <f t="shared" si="2"/>
        <v>4.15283203125</v>
      </c>
      <c r="E9">
        <f t="shared" si="4"/>
        <v>4.15283203125</v>
      </c>
      <c r="F9" s="1">
        <f t="shared" si="0"/>
        <v>21.97540283203125</v>
      </c>
      <c r="G9" s="10">
        <f t="shared" si="3"/>
        <v>6.229248046875</v>
      </c>
      <c r="H9" s="6">
        <f t="shared" si="1"/>
        <v>140</v>
      </c>
      <c r="I9" s="6">
        <f t="shared" si="1"/>
        <v>120</v>
      </c>
      <c r="J9" s="6">
        <f t="shared" si="1"/>
        <v>100</v>
      </c>
      <c r="K9" s="6">
        <f t="shared" si="1"/>
        <v>80</v>
      </c>
      <c r="L9" s="6">
        <f>L8+$A$6</f>
        <v>60</v>
      </c>
      <c r="M9" s="6">
        <f>M8+$A$6</f>
        <v>40</v>
      </c>
      <c r="N9" s="6">
        <f>N8+$A$6</f>
        <v>20</v>
      </c>
      <c r="O9" s="6">
        <v>0</v>
      </c>
      <c r="P9" s="6">
        <v>0</v>
      </c>
      <c r="R9" s="104"/>
    </row>
    <row r="10" spans="1:18">
      <c r="C10">
        <v>8</v>
      </c>
      <c r="D10">
        <f t="shared" si="2"/>
        <v>3.1146240234375</v>
      </c>
      <c r="E10">
        <f t="shared" si="4"/>
        <v>3.1146240234375</v>
      </c>
      <c r="F10" s="1">
        <f t="shared" si="0"/>
        <v>14.405136108398437</v>
      </c>
      <c r="G10" s="10">
        <f t="shared" si="3"/>
        <v>4.67193603515625</v>
      </c>
      <c r="H10" s="6">
        <f t="shared" si="1"/>
        <v>160</v>
      </c>
      <c r="I10" s="6">
        <f t="shared" si="1"/>
        <v>140</v>
      </c>
      <c r="J10" s="6">
        <f t="shared" si="1"/>
        <v>120</v>
      </c>
      <c r="K10" s="6">
        <f t="shared" si="1"/>
        <v>100</v>
      </c>
      <c r="L10" s="6">
        <f>L9+$A$6</f>
        <v>80</v>
      </c>
      <c r="M10" s="6">
        <f>M9+$A$6</f>
        <v>60</v>
      </c>
      <c r="N10" s="6">
        <f>N9+$A$6</f>
        <v>40</v>
      </c>
      <c r="O10" s="6">
        <f>O9+$A$6</f>
        <v>20</v>
      </c>
      <c r="P10" s="6">
        <v>0</v>
      </c>
      <c r="R10" s="104"/>
    </row>
    <row r="11" spans="1:18">
      <c r="A11" s="7" t="s">
        <v>4</v>
      </c>
      <c r="C11">
        <v>9</v>
      </c>
      <c r="D11">
        <f t="shared" si="2"/>
        <v>2.335968017578125</v>
      </c>
      <c r="E11">
        <f t="shared" si="4"/>
        <v>2.335968017578125</v>
      </c>
      <c r="F11" s="1">
        <f t="shared" si="0"/>
        <v>8.1758880615234375</v>
      </c>
      <c r="G11" s="10">
        <f t="shared" si="3"/>
        <v>3.5039520263671875</v>
      </c>
      <c r="H11" s="6">
        <f t="shared" si="1"/>
        <v>180</v>
      </c>
      <c r="I11" s="6">
        <f t="shared" si="1"/>
        <v>160</v>
      </c>
      <c r="J11" s="6">
        <f t="shared" si="1"/>
        <v>140</v>
      </c>
      <c r="K11" s="6">
        <f t="shared" si="1"/>
        <v>120</v>
      </c>
      <c r="L11" s="6">
        <f>L10+$A$6</f>
        <v>100</v>
      </c>
      <c r="M11" s="6">
        <f>M10+$A$6</f>
        <v>80</v>
      </c>
      <c r="N11" s="6">
        <f>N10+$A$6</f>
        <v>60</v>
      </c>
      <c r="O11" s="6">
        <f>O10+$A$6</f>
        <v>40</v>
      </c>
      <c r="P11" s="6">
        <f>P10+$A$6</f>
        <v>20</v>
      </c>
      <c r="R11" s="104"/>
    </row>
    <row r="12" spans="1:18">
      <c r="A12" s="2">
        <v>76</v>
      </c>
      <c r="R12" s="104"/>
    </row>
    <row r="13" spans="1:18">
      <c r="R13" s="104"/>
    </row>
    <row r="14" spans="1:18">
      <c r="I14">
        <v>0</v>
      </c>
      <c r="R14" s="104"/>
    </row>
    <row r="15" spans="1:18">
      <c r="A15" s="104"/>
      <c r="B15" s="104"/>
      <c r="C15" s="152"/>
      <c r="D15" s="152"/>
      <c r="E15" s="152"/>
      <c r="F15" s="152"/>
      <c r="G15" s="152"/>
      <c r="H15">
        <v>1</v>
      </c>
      <c r="I15" s="8">
        <f t="shared" ref="I15:I23" si="5">IF(AND(H3&lt;$A$12,H3&gt;1),$G$3,0)</f>
        <v>35</v>
      </c>
      <c r="J15" s="8">
        <f t="shared" ref="J15:J23" si="6">IF(AND(I3&lt;$A$12,I3&gt;1),$G$4,0)</f>
        <v>0</v>
      </c>
      <c r="K15" s="8">
        <f t="shared" ref="K15:K23" si="7">IF(AND(J3&lt;$A$12,J3&gt;1),$G$5,0)</f>
        <v>0</v>
      </c>
      <c r="L15" s="8">
        <f t="shared" ref="L15:L23" si="8">IF(AND(K3&lt;$A$12,K3&gt;1),$G$6,0)</f>
        <v>0</v>
      </c>
      <c r="M15" s="8">
        <f>IF(AND(L3&lt;$A$12,L3&gt;1),$G$8,0)</f>
        <v>0</v>
      </c>
      <c r="N15" s="8">
        <f t="shared" ref="N15:N23" si="9">IF(AND(M3&lt;$A$12,M3&gt;1),$G$9,0)</f>
        <v>0</v>
      </c>
      <c r="O15" s="8">
        <f t="shared" ref="O15:O23" si="10">IF(AND(N3&lt;$A$12,N3&gt;1),$G$10,0)</f>
        <v>0</v>
      </c>
      <c r="P15" s="8">
        <f t="shared" ref="P15:P23" si="11">IF(AND(O3&lt;$A$12,O3&gt;1),$G$11,0)</f>
        <v>0</v>
      </c>
      <c r="R15" s="104"/>
    </row>
    <row r="16" spans="1:18">
      <c r="A16" s="104"/>
      <c r="B16" s="96"/>
      <c r="C16" s="152"/>
      <c r="D16" s="152"/>
      <c r="E16" s="152"/>
      <c r="F16" s="152"/>
      <c r="G16" s="152"/>
      <c r="H16">
        <v>2</v>
      </c>
      <c r="I16" s="8">
        <f t="shared" si="5"/>
        <v>35</v>
      </c>
      <c r="J16" s="8">
        <f t="shared" si="6"/>
        <v>26.25</v>
      </c>
      <c r="K16" s="8">
        <f t="shared" si="7"/>
        <v>0</v>
      </c>
      <c r="L16" s="8">
        <f t="shared" si="8"/>
        <v>0</v>
      </c>
      <c r="M16" s="8">
        <f t="shared" ref="M16:M23" si="12">IF(AND(L4&lt;$A$12,L4&gt;1),$G$7,0)</f>
        <v>0</v>
      </c>
      <c r="N16" s="8">
        <f t="shared" si="9"/>
        <v>0</v>
      </c>
      <c r="O16" s="8">
        <f t="shared" si="10"/>
        <v>0</v>
      </c>
      <c r="P16" s="8">
        <f t="shared" si="11"/>
        <v>0</v>
      </c>
      <c r="R16" s="104"/>
    </row>
    <row r="17" spans="1:18">
      <c r="A17" s="104"/>
      <c r="B17" s="96"/>
      <c r="C17" s="104"/>
      <c r="D17" s="104"/>
      <c r="E17" s="104"/>
      <c r="F17" s="104"/>
      <c r="G17" s="104"/>
      <c r="H17">
        <v>3</v>
      </c>
      <c r="I17" s="8">
        <f t="shared" si="5"/>
        <v>35</v>
      </c>
      <c r="J17" s="8">
        <f t="shared" si="6"/>
        <v>26.25</v>
      </c>
      <c r="K17" s="8">
        <f t="shared" si="7"/>
        <v>19.6875</v>
      </c>
      <c r="L17" s="8">
        <f t="shared" si="8"/>
        <v>0</v>
      </c>
      <c r="M17" s="8">
        <f t="shared" si="12"/>
        <v>0</v>
      </c>
      <c r="N17" s="8">
        <f t="shared" si="9"/>
        <v>0</v>
      </c>
      <c r="O17" s="8">
        <f t="shared" si="10"/>
        <v>0</v>
      </c>
      <c r="P17" s="8">
        <f t="shared" si="11"/>
        <v>0</v>
      </c>
      <c r="R17" s="104"/>
    </row>
    <row r="18" spans="1:18">
      <c r="A18" s="104"/>
      <c r="B18" s="96"/>
      <c r="C18" s="104"/>
      <c r="D18" s="104"/>
      <c r="E18" s="104"/>
      <c r="F18" s="104"/>
      <c r="G18" s="104"/>
      <c r="H18">
        <v>4</v>
      </c>
      <c r="I18" s="8">
        <f t="shared" si="5"/>
        <v>0</v>
      </c>
      <c r="J18" s="8">
        <f t="shared" si="6"/>
        <v>26.25</v>
      </c>
      <c r="K18" s="8">
        <f t="shared" si="7"/>
        <v>19.6875</v>
      </c>
      <c r="L18" s="8">
        <f t="shared" si="8"/>
        <v>14.765625</v>
      </c>
      <c r="M18" s="8">
        <f t="shared" si="12"/>
        <v>0</v>
      </c>
      <c r="N18" s="8">
        <f t="shared" si="9"/>
        <v>0</v>
      </c>
      <c r="O18" s="8">
        <f t="shared" si="10"/>
        <v>0</v>
      </c>
      <c r="P18" s="8">
        <f t="shared" si="11"/>
        <v>0</v>
      </c>
      <c r="R18" s="104"/>
    </row>
    <row r="19" spans="1:18">
      <c r="A19" s="104"/>
      <c r="B19" s="96"/>
      <c r="C19" s="104"/>
      <c r="D19" s="104"/>
      <c r="E19" s="104"/>
      <c r="F19" s="104"/>
      <c r="G19" s="104"/>
      <c r="H19">
        <v>5</v>
      </c>
      <c r="I19" s="8">
        <f t="shared" si="5"/>
        <v>0</v>
      </c>
      <c r="J19" s="8">
        <f t="shared" si="6"/>
        <v>0</v>
      </c>
      <c r="K19" s="8">
        <f t="shared" si="7"/>
        <v>19.6875</v>
      </c>
      <c r="L19" s="8">
        <f t="shared" si="8"/>
        <v>14.765625</v>
      </c>
      <c r="M19" s="8">
        <f t="shared" si="12"/>
        <v>11.07421875</v>
      </c>
      <c r="N19" s="8">
        <f t="shared" si="9"/>
        <v>0</v>
      </c>
      <c r="O19" s="8">
        <f t="shared" si="10"/>
        <v>0</v>
      </c>
      <c r="P19" s="8">
        <f t="shared" si="11"/>
        <v>0</v>
      </c>
      <c r="R19" s="104"/>
    </row>
    <row r="20" spans="1:18">
      <c r="A20" s="104"/>
      <c r="B20" s="96"/>
      <c r="C20" s="104"/>
      <c r="D20" s="104"/>
      <c r="E20" s="104"/>
      <c r="F20" s="104"/>
      <c r="G20" s="104"/>
      <c r="H20">
        <v>6</v>
      </c>
      <c r="I20" s="8">
        <f t="shared" si="5"/>
        <v>0</v>
      </c>
      <c r="J20" s="8">
        <f t="shared" si="6"/>
        <v>0</v>
      </c>
      <c r="K20" s="8">
        <f t="shared" si="7"/>
        <v>0</v>
      </c>
      <c r="L20" s="8">
        <f t="shared" si="8"/>
        <v>14.765625</v>
      </c>
      <c r="M20" s="8">
        <f t="shared" si="12"/>
        <v>11.07421875</v>
      </c>
      <c r="N20" s="8">
        <f t="shared" si="9"/>
        <v>6.229248046875</v>
      </c>
      <c r="O20" s="8">
        <f t="shared" si="10"/>
        <v>0</v>
      </c>
      <c r="P20" s="8">
        <f t="shared" si="11"/>
        <v>0</v>
      </c>
      <c r="R20" s="104"/>
    </row>
    <row r="21" spans="1:18">
      <c r="A21" s="104"/>
      <c r="B21" s="96"/>
      <c r="C21" s="104"/>
      <c r="D21" s="104"/>
      <c r="E21" s="104"/>
      <c r="F21" s="104"/>
      <c r="G21" s="104"/>
      <c r="H21">
        <v>7</v>
      </c>
      <c r="I21" s="8">
        <f t="shared" si="5"/>
        <v>0</v>
      </c>
      <c r="J21" s="8">
        <f t="shared" si="6"/>
        <v>0</v>
      </c>
      <c r="K21" s="8">
        <f t="shared" si="7"/>
        <v>0</v>
      </c>
      <c r="L21" s="8">
        <f t="shared" si="8"/>
        <v>0</v>
      </c>
      <c r="M21" s="8">
        <f t="shared" si="12"/>
        <v>11.07421875</v>
      </c>
      <c r="N21" s="8">
        <f t="shared" si="9"/>
        <v>6.229248046875</v>
      </c>
      <c r="O21" s="8">
        <f t="shared" si="10"/>
        <v>4.67193603515625</v>
      </c>
      <c r="P21" s="8">
        <f t="shared" si="11"/>
        <v>0</v>
      </c>
      <c r="R21" s="104"/>
    </row>
    <row r="22" spans="1:18">
      <c r="A22" s="104"/>
      <c r="B22" s="104"/>
      <c r="C22" s="104"/>
      <c r="D22" s="106"/>
      <c r="E22" s="104"/>
      <c r="F22" s="104"/>
      <c r="G22" s="104"/>
      <c r="H22">
        <v>8</v>
      </c>
      <c r="I22" s="8">
        <f t="shared" si="5"/>
        <v>0</v>
      </c>
      <c r="J22" s="8">
        <f t="shared" si="6"/>
        <v>0</v>
      </c>
      <c r="K22" s="8">
        <f t="shared" si="7"/>
        <v>0</v>
      </c>
      <c r="L22" s="8">
        <f t="shared" si="8"/>
        <v>0</v>
      </c>
      <c r="M22" s="8">
        <f t="shared" si="12"/>
        <v>0</v>
      </c>
      <c r="N22" s="8">
        <f t="shared" si="9"/>
        <v>6.229248046875</v>
      </c>
      <c r="O22" s="8">
        <f t="shared" si="10"/>
        <v>4.67193603515625</v>
      </c>
      <c r="P22" s="8">
        <f t="shared" si="11"/>
        <v>3.5039520263671875</v>
      </c>
      <c r="R22" s="104"/>
    </row>
    <row r="23" spans="1:18">
      <c r="A23" s="104" t="str">
        <f>"Bevölkerungswachstumsfaktor:" &amp;A4</f>
        <v>Bevölkerungswachstumsfaktor:1,5</v>
      </c>
      <c r="B23" s="104"/>
      <c r="C23" s="104"/>
      <c r="D23" s="106"/>
      <c r="E23" s="104"/>
      <c r="F23" s="104"/>
      <c r="G23" s="104"/>
      <c r="H23">
        <v>9</v>
      </c>
      <c r="I23" s="8">
        <f t="shared" si="5"/>
        <v>0</v>
      </c>
      <c r="J23" s="8">
        <f t="shared" si="6"/>
        <v>0</v>
      </c>
      <c r="K23" s="8">
        <f t="shared" si="7"/>
        <v>0</v>
      </c>
      <c r="L23" s="8">
        <f t="shared" si="8"/>
        <v>0</v>
      </c>
      <c r="M23" s="8">
        <f t="shared" si="12"/>
        <v>0</v>
      </c>
      <c r="N23" s="8">
        <f t="shared" si="9"/>
        <v>0</v>
      </c>
      <c r="O23" s="8">
        <f t="shared" si="10"/>
        <v>4.67193603515625</v>
      </c>
      <c r="P23" s="8">
        <f t="shared" si="11"/>
        <v>3.5039520263671875</v>
      </c>
      <c r="R23" s="104"/>
    </row>
    <row r="24" spans="1:18">
      <c r="A24" s="104"/>
      <c r="B24" s="107"/>
      <c r="C24" s="104"/>
      <c r="D24" s="104"/>
      <c r="E24" s="104"/>
      <c r="F24" s="104"/>
      <c r="G24" s="104"/>
      <c r="I24" s="8"/>
      <c r="J24" s="8"/>
      <c r="K24" s="8"/>
      <c r="L24" s="8"/>
      <c r="M24" s="8"/>
      <c r="N24" s="8"/>
      <c r="O24" s="8"/>
      <c r="P24" s="8"/>
      <c r="R24" s="104"/>
    </row>
    <row r="25" spans="1:18">
      <c r="A25" s="104"/>
      <c r="B25" s="96"/>
      <c r="C25" s="104"/>
      <c r="D25" s="104"/>
      <c r="E25" s="104"/>
      <c r="F25" s="104"/>
      <c r="G25" s="104"/>
      <c r="R25" s="104"/>
    </row>
    <row r="26" spans="1:18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R26" s="104"/>
    </row>
    <row r="27" spans="1:18">
      <c r="A27" s="104"/>
      <c r="B27" s="104"/>
      <c r="C27" s="104"/>
      <c r="D27" s="104"/>
      <c r="E27" s="104"/>
      <c r="F27" s="104"/>
      <c r="G27" s="104"/>
      <c r="R27" s="104"/>
    </row>
    <row r="28" spans="1:18">
      <c r="A28" s="104"/>
      <c r="B28" s="104"/>
      <c r="C28" s="96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</row>
    <row r="29" spans="1:18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</row>
    <row r="30" spans="1:18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</row>
    <row r="31" spans="1:18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</row>
  </sheetData>
  <mergeCells count="1">
    <mergeCell ref="C15:G1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1"/>
  <sheetViews>
    <sheetView workbookViewId="0">
      <selection activeCell="G22" sqref="G22"/>
    </sheetView>
  </sheetViews>
  <sheetFormatPr baseColWidth="10" defaultRowHeight="15"/>
  <cols>
    <col min="1" max="1" width="32.5703125" customWidth="1"/>
  </cols>
  <sheetData>
    <row r="1" spans="1:17">
      <c r="A1" s="4" t="s">
        <v>54</v>
      </c>
    </row>
    <row r="2" spans="1:17">
      <c r="A2" s="3">
        <v>35</v>
      </c>
      <c r="D2" t="s">
        <v>6</v>
      </c>
      <c r="E2" t="s">
        <v>7</v>
      </c>
      <c r="F2" t="s">
        <v>0</v>
      </c>
      <c r="H2">
        <f>G3</f>
        <v>35</v>
      </c>
      <c r="I2">
        <f>G4</f>
        <v>26.25</v>
      </c>
      <c r="J2">
        <f>G5</f>
        <v>19.6875</v>
      </c>
      <c r="K2">
        <f>G6</f>
        <v>14.765625</v>
      </c>
      <c r="L2">
        <f>G7</f>
        <v>11.07421875</v>
      </c>
      <c r="M2">
        <f>G8</f>
        <v>8.3056640625</v>
      </c>
      <c r="N2">
        <f>G9</f>
        <v>6.229248046875</v>
      </c>
      <c r="O2">
        <f>G10</f>
        <v>4.67193603515625</v>
      </c>
      <c r="P2">
        <f>G11</f>
        <v>3.5039520263671875</v>
      </c>
      <c r="Q2">
        <f>G11</f>
        <v>3.5039520263671875</v>
      </c>
    </row>
    <row r="3" spans="1:17">
      <c r="A3" s="9" t="s">
        <v>2</v>
      </c>
      <c r="C3">
        <v>1</v>
      </c>
      <c r="F3" s="104">
        <f>SUM(I15:P15)</f>
        <v>35</v>
      </c>
      <c r="G3" s="106">
        <f>A2</f>
        <v>35</v>
      </c>
      <c r="H3" s="6">
        <f>A6</f>
        <v>20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</row>
    <row r="4" spans="1:17">
      <c r="A4" s="2">
        <v>1.5</v>
      </c>
      <c r="C4">
        <v>2</v>
      </c>
      <c r="D4">
        <f>G3/2</f>
        <v>17.5</v>
      </c>
      <c r="E4">
        <f>G3/2</f>
        <v>17.5</v>
      </c>
      <c r="F4" s="104">
        <f t="shared" ref="F4:F11" si="0">SUM(I16:P16)</f>
        <v>61.25</v>
      </c>
      <c r="G4" s="124">
        <f>D4*$A$4</f>
        <v>26.25</v>
      </c>
      <c r="H4" s="6">
        <f t="shared" ref="H4:I11" si="1">H3+$A$6</f>
        <v>40</v>
      </c>
      <c r="I4" s="6">
        <f t="shared" si="1"/>
        <v>20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</row>
    <row r="5" spans="1:17">
      <c r="A5" s="5" t="s">
        <v>3</v>
      </c>
      <c r="C5">
        <v>3</v>
      </c>
      <c r="D5" s="124">
        <f t="shared" ref="D5:D11" si="2">G4/2</f>
        <v>13.125</v>
      </c>
      <c r="E5" s="124">
        <f>G4/2</f>
        <v>13.125</v>
      </c>
      <c r="F5" s="1">
        <f t="shared" si="0"/>
        <v>80.9375</v>
      </c>
      <c r="G5" s="10">
        <f t="shared" ref="G5:G11" si="3">D5*$A$4</f>
        <v>19.6875</v>
      </c>
      <c r="H5" s="6">
        <f t="shared" si="1"/>
        <v>60</v>
      </c>
      <c r="I5" s="6">
        <f t="shared" si="1"/>
        <v>40</v>
      </c>
      <c r="J5" s="6">
        <f t="shared" ref="J5:J11" si="4">J4+$A$6</f>
        <v>20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</row>
    <row r="6" spans="1:17">
      <c r="A6" s="2">
        <v>20</v>
      </c>
      <c r="C6">
        <v>4</v>
      </c>
      <c r="D6">
        <f t="shared" si="2"/>
        <v>9.84375</v>
      </c>
      <c r="E6">
        <f>G5/2</f>
        <v>9.84375</v>
      </c>
      <c r="F6" s="104">
        <f t="shared" si="0"/>
        <v>60.703125</v>
      </c>
      <c r="G6" s="104">
        <f t="shared" si="3"/>
        <v>14.765625</v>
      </c>
      <c r="H6" s="6">
        <f t="shared" si="1"/>
        <v>80</v>
      </c>
      <c r="I6" s="6">
        <f t="shared" si="1"/>
        <v>60</v>
      </c>
      <c r="J6" s="6">
        <f t="shared" si="4"/>
        <v>40</v>
      </c>
      <c r="K6" s="6">
        <f t="shared" ref="K6:K11" si="5">K5+$A$6</f>
        <v>20</v>
      </c>
      <c r="L6" s="6">
        <v>0</v>
      </c>
      <c r="M6" s="6">
        <v>0</v>
      </c>
      <c r="N6" s="6">
        <v>0</v>
      </c>
      <c r="O6" s="6">
        <v>0</v>
      </c>
      <c r="P6" s="6">
        <v>0</v>
      </c>
    </row>
    <row r="7" spans="1:17">
      <c r="C7">
        <v>5</v>
      </c>
      <c r="D7">
        <f t="shared" si="2"/>
        <v>7.3828125</v>
      </c>
      <c r="E7">
        <f>G6/2</f>
        <v>7.3828125</v>
      </c>
      <c r="F7" s="104">
        <f t="shared" si="0"/>
        <v>45.52734375</v>
      </c>
      <c r="G7" s="104">
        <f t="shared" si="3"/>
        <v>11.07421875</v>
      </c>
      <c r="H7" s="6">
        <f t="shared" si="1"/>
        <v>100</v>
      </c>
      <c r="I7" s="6">
        <f t="shared" si="1"/>
        <v>80</v>
      </c>
      <c r="J7" s="6">
        <f t="shared" si="4"/>
        <v>60</v>
      </c>
      <c r="K7" s="6">
        <f t="shared" si="5"/>
        <v>40</v>
      </c>
      <c r="L7" s="6">
        <f>L6+$A$6</f>
        <v>20</v>
      </c>
      <c r="M7" s="6">
        <v>0</v>
      </c>
      <c r="N7" s="6">
        <v>0</v>
      </c>
      <c r="O7" s="6">
        <v>0</v>
      </c>
      <c r="P7" s="6">
        <v>0</v>
      </c>
    </row>
    <row r="8" spans="1:17">
      <c r="C8">
        <v>6</v>
      </c>
      <c r="D8">
        <f t="shared" si="2"/>
        <v>5.537109375</v>
      </c>
      <c r="E8">
        <f t="shared" ref="E8:E11" si="6">G7/2</f>
        <v>5.537109375</v>
      </c>
      <c r="F8" s="104">
        <f t="shared" si="0"/>
        <v>32.069091796875</v>
      </c>
      <c r="G8" s="104">
        <f t="shared" si="3"/>
        <v>8.3056640625</v>
      </c>
      <c r="H8" s="6">
        <f t="shared" si="1"/>
        <v>120</v>
      </c>
      <c r="I8" s="6">
        <f t="shared" si="1"/>
        <v>100</v>
      </c>
      <c r="J8" s="6">
        <f t="shared" si="4"/>
        <v>80</v>
      </c>
      <c r="K8" s="6">
        <f t="shared" si="5"/>
        <v>60</v>
      </c>
      <c r="L8" s="6">
        <f>L7+$A$6</f>
        <v>40</v>
      </c>
      <c r="M8" s="6">
        <f>M7+$A$6</f>
        <v>20</v>
      </c>
      <c r="N8" s="6">
        <v>0</v>
      </c>
      <c r="O8" s="6">
        <v>0</v>
      </c>
      <c r="P8" s="6">
        <v>0</v>
      </c>
    </row>
    <row r="9" spans="1:17">
      <c r="C9">
        <v>7</v>
      </c>
      <c r="D9">
        <f t="shared" si="2"/>
        <v>4.15283203125</v>
      </c>
      <c r="E9">
        <f t="shared" si="6"/>
        <v>4.15283203125</v>
      </c>
      <c r="F9" s="104">
        <f t="shared" si="0"/>
        <v>21.97540283203125</v>
      </c>
      <c r="G9" s="104">
        <f t="shared" si="3"/>
        <v>6.229248046875</v>
      </c>
      <c r="H9" s="6">
        <f t="shared" si="1"/>
        <v>140</v>
      </c>
      <c r="I9" s="6">
        <f t="shared" si="1"/>
        <v>120</v>
      </c>
      <c r="J9" s="6">
        <f t="shared" si="4"/>
        <v>100</v>
      </c>
      <c r="K9" s="6">
        <f t="shared" si="5"/>
        <v>80</v>
      </c>
      <c r="L9" s="6">
        <f>L8+$A$6</f>
        <v>60</v>
      </c>
      <c r="M9" s="6">
        <f>M8+$A$6</f>
        <v>40</v>
      </c>
      <c r="N9" s="6">
        <f>N8+$A$6</f>
        <v>20</v>
      </c>
      <c r="O9" s="6">
        <v>0</v>
      </c>
      <c r="P9" s="6">
        <v>0</v>
      </c>
    </row>
    <row r="10" spans="1:17">
      <c r="C10">
        <v>8</v>
      </c>
      <c r="D10">
        <f t="shared" si="2"/>
        <v>3.1146240234375</v>
      </c>
      <c r="E10">
        <f t="shared" si="6"/>
        <v>3.1146240234375</v>
      </c>
      <c r="F10" s="104">
        <f t="shared" si="0"/>
        <v>14.405136108398437</v>
      </c>
      <c r="G10" s="104">
        <f t="shared" si="3"/>
        <v>4.67193603515625</v>
      </c>
      <c r="H10" s="6">
        <f t="shared" si="1"/>
        <v>160</v>
      </c>
      <c r="I10" s="6">
        <f t="shared" si="1"/>
        <v>140</v>
      </c>
      <c r="J10" s="6">
        <f t="shared" si="4"/>
        <v>120</v>
      </c>
      <c r="K10" s="6">
        <f t="shared" si="5"/>
        <v>100</v>
      </c>
      <c r="L10" s="6">
        <f>L9+$A$6</f>
        <v>80</v>
      </c>
      <c r="M10" s="6">
        <f>M9+$A$6</f>
        <v>60</v>
      </c>
      <c r="N10" s="6">
        <f>N9+$A$6</f>
        <v>40</v>
      </c>
      <c r="O10" s="6">
        <f>O9+$A$6</f>
        <v>20</v>
      </c>
      <c r="P10" s="6">
        <v>0</v>
      </c>
    </row>
    <row r="11" spans="1:17">
      <c r="A11" s="7" t="s">
        <v>4</v>
      </c>
      <c r="C11">
        <v>9</v>
      </c>
      <c r="D11">
        <f t="shared" si="2"/>
        <v>2.335968017578125</v>
      </c>
      <c r="E11">
        <f t="shared" si="6"/>
        <v>2.335968017578125</v>
      </c>
      <c r="F11" s="104">
        <f t="shared" si="0"/>
        <v>8.1758880615234375</v>
      </c>
      <c r="G11" s="104">
        <f t="shared" si="3"/>
        <v>3.5039520263671875</v>
      </c>
      <c r="H11" s="6">
        <f t="shared" si="1"/>
        <v>180</v>
      </c>
      <c r="I11" s="6">
        <f t="shared" si="1"/>
        <v>160</v>
      </c>
      <c r="J11" s="6">
        <f t="shared" si="4"/>
        <v>140</v>
      </c>
      <c r="K11" s="6">
        <f t="shared" si="5"/>
        <v>120</v>
      </c>
      <c r="L11" s="6">
        <f>L10+$A$6</f>
        <v>100</v>
      </c>
      <c r="M11" s="6">
        <f>M10+$A$6</f>
        <v>80</v>
      </c>
      <c r="N11" s="6">
        <f>N10+$A$6</f>
        <v>60</v>
      </c>
      <c r="O11" s="6">
        <f>O10+$A$6</f>
        <v>40</v>
      </c>
      <c r="P11" s="6">
        <f>P10+$A$6</f>
        <v>20</v>
      </c>
    </row>
    <row r="12" spans="1:17">
      <c r="A12" s="2">
        <v>76</v>
      </c>
    </row>
    <row r="14" spans="1:17">
      <c r="I14">
        <v>0</v>
      </c>
    </row>
    <row r="15" spans="1:17">
      <c r="A15" t="s">
        <v>8</v>
      </c>
      <c r="C15" s="126" t="s">
        <v>55</v>
      </c>
      <c r="D15" s="126"/>
      <c r="E15" s="126"/>
      <c r="F15" s="126"/>
      <c r="G15" s="126"/>
      <c r="H15">
        <v>1</v>
      </c>
      <c r="I15" s="8">
        <f t="shared" ref="I15:I23" si="7">IF(AND(H3&lt;$A$12,H3&gt;1),$G$3,0)</f>
        <v>35</v>
      </c>
      <c r="J15" s="8">
        <f t="shared" ref="J15:J23" si="8">IF(AND(I3&lt;$A$12,I3&gt;1),$G$4,0)</f>
        <v>0</v>
      </c>
      <c r="K15" s="8">
        <f t="shared" ref="K15:K23" si="9">IF(AND(J3&lt;$A$12,J3&gt;1),$G$5,0)</f>
        <v>0</v>
      </c>
      <c r="L15" s="8">
        <f t="shared" ref="L15:L23" si="10">IF(AND(K3&lt;$A$12,K3&gt;1),$G$6,0)</f>
        <v>0</v>
      </c>
      <c r="M15" s="8">
        <f>IF(AND(L3&lt;$A$12,L3&gt;1),$G$8,0)</f>
        <v>0</v>
      </c>
      <c r="N15" s="8">
        <f t="shared" ref="N15:N23" si="11">IF(AND(M3&lt;$A$12,M3&gt;1),$G$9,0)</f>
        <v>0</v>
      </c>
      <c r="O15" s="8">
        <f t="shared" ref="O15:O23" si="12">IF(AND(N3&lt;$A$12,N3&gt;1),$G$10,0)</f>
        <v>0</v>
      </c>
      <c r="P15" s="8">
        <f t="shared" ref="P15:P23" si="13">IF(AND(O3&lt;$A$12,O3&gt;1),$G$11,0)</f>
        <v>0</v>
      </c>
    </row>
    <row r="16" spans="1:17">
      <c r="A16" t="s">
        <v>9</v>
      </c>
      <c r="B16" s="11">
        <v>41157</v>
      </c>
      <c r="C16" s="126"/>
      <c r="D16" s="126"/>
      <c r="E16" s="126"/>
      <c r="F16" s="126"/>
      <c r="G16" s="126"/>
      <c r="H16">
        <v>2</v>
      </c>
      <c r="I16" s="8">
        <f t="shared" si="7"/>
        <v>35</v>
      </c>
      <c r="J16" s="8">
        <f t="shared" si="8"/>
        <v>26.25</v>
      </c>
      <c r="K16" s="8">
        <f t="shared" si="9"/>
        <v>0</v>
      </c>
      <c r="L16" s="8">
        <f t="shared" si="10"/>
        <v>0</v>
      </c>
      <c r="M16" s="8">
        <f t="shared" ref="M16:M23" si="14">IF(AND(L4&lt;$A$12,L4&gt;1),$G$7,0)</f>
        <v>0</v>
      </c>
      <c r="N16" s="8">
        <f t="shared" si="11"/>
        <v>0</v>
      </c>
      <c r="O16" s="8">
        <f t="shared" si="12"/>
        <v>0</v>
      </c>
      <c r="P16" s="8">
        <f t="shared" si="13"/>
        <v>0</v>
      </c>
    </row>
    <row r="17" spans="1:16">
      <c r="A17" t="s">
        <v>10</v>
      </c>
      <c r="B17" s="11">
        <v>39454</v>
      </c>
      <c r="C17" t="s">
        <v>5</v>
      </c>
      <c r="E17" s="130" t="s">
        <v>56</v>
      </c>
      <c r="F17" s="130"/>
      <c r="G17" s="130"/>
      <c r="H17">
        <v>3</v>
      </c>
      <c r="I17" s="8">
        <f t="shared" si="7"/>
        <v>35</v>
      </c>
      <c r="J17" s="8">
        <f t="shared" si="8"/>
        <v>26.25</v>
      </c>
      <c r="K17" s="8">
        <f t="shared" si="9"/>
        <v>19.6875</v>
      </c>
      <c r="L17" s="8">
        <f t="shared" si="10"/>
        <v>0</v>
      </c>
      <c r="M17" s="8">
        <f t="shared" si="14"/>
        <v>0</v>
      </c>
      <c r="N17" s="8">
        <f t="shared" si="11"/>
        <v>0</v>
      </c>
      <c r="O17" s="8">
        <f t="shared" si="12"/>
        <v>0</v>
      </c>
      <c r="P17" s="8">
        <f t="shared" si="13"/>
        <v>0</v>
      </c>
    </row>
    <row r="18" spans="1:16">
      <c r="A18" t="s">
        <v>11</v>
      </c>
      <c r="B18" s="97">
        <f>SUM(B16:B17)</f>
        <v>80611</v>
      </c>
      <c r="D18" s="105">
        <v>80.9375</v>
      </c>
      <c r="F18" s="105">
        <f>F5</f>
        <v>80.9375</v>
      </c>
      <c r="H18">
        <v>4</v>
      </c>
      <c r="I18" s="8">
        <f t="shared" si="7"/>
        <v>0</v>
      </c>
      <c r="J18" s="8">
        <f t="shared" si="8"/>
        <v>26.25</v>
      </c>
      <c r="K18" s="8">
        <f t="shared" si="9"/>
        <v>19.6875</v>
      </c>
      <c r="L18" s="8">
        <f t="shared" si="10"/>
        <v>14.765625</v>
      </c>
      <c r="M18" s="8">
        <f t="shared" si="14"/>
        <v>0</v>
      </c>
      <c r="N18" s="8">
        <f t="shared" si="11"/>
        <v>0</v>
      </c>
      <c r="O18" s="8">
        <f t="shared" si="12"/>
        <v>0</v>
      </c>
      <c r="P18" s="8">
        <f t="shared" si="13"/>
        <v>0</v>
      </c>
    </row>
    <row r="19" spans="1:16">
      <c r="A19" t="s">
        <v>47</v>
      </c>
      <c r="B19" s="11">
        <f>SUM(E57:H57)</f>
        <v>12336</v>
      </c>
      <c r="D19">
        <v>13.125</v>
      </c>
      <c r="F19">
        <f>D5</f>
        <v>13.125</v>
      </c>
      <c r="H19">
        <v>5</v>
      </c>
      <c r="I19" s="8">
        <f t="shared" si="7"/>
        <v>0</v>
      </c>
      <c r="J19" s="8">
        <f t="shared" si="8"/>
        <v>0</v>
      </c>
      <c r="K19" s="8">
        <f t="shared" si="9"/>
        <v>19.6875</v>
      </c>
      <c r="L19" s="8">
        <f t="shared" si="10"/>
        <v>14.765625</v>
      </c>
      <c r="M19" s="8">
        <f t="shared" si="14"/>
        <v>11.07421875</v>
      </c>
      <c r="N19" s="8">
        <f t="shared" si="11"/>
        <v>0</v>
      </c>
      <c r="O19" s="8">
        <f t="shared" si="12"/>
        <v>0</v>
      </c>
      <c r="P19" s="8">
        <f t="shared" si="13"/>
        <v>0</v>
      </c>
    </row>
    <row r="20" spans="1:16">
      <c r="A20" t="s">
        <v>48</v>
      </c>
      <c r="B20" s="11">
        <f>SUM(E56:H56)</f>
        <v>12624</v>
      </c>
      <c r="D20">
        <v>13.125</v>
      </c>
      <c r="F20">
        <f>D5</f>
        <v>13.125</v>
      </c>
      <c r="H20">
        <v>6</v>
      </c>
      <c r="I20" s="8">
        <f t="shared" si="7"/>
        <v>0</v>
      </c>
      <c r="J20" s="8">
        <f t="shared" si="8"/>
        <v>0</v>
      </c>
      <c r="K20" s="8">
        <f t="shared" si="9"/>
        <v>0</v>
      </c>
      <c r="L20" s="8">
        <f t="shared" si="10"/>
        <v>14.765625</v>
      </c>
      <c r="M20" s="8">
        <f t="shared" si="14"/>
        <v>11.07421875</v>
      </c>
      <c r="N20" s="8">
        <f t="shared" si="11"/>
        <v>6.229248046875</v>
      </c>
      <c r="O20" s="8">
        <f t="shared" si="12"/>
        <v>0</v>
      </c>
      <c r="P20" s="8">
        <f t="shared" si="13"/>
        <v>0</v>
      </c>
    </row>
    <row r="21" spans="1:16">
      <c r="A21" t="s">
        <v>49</v>
      </c>
      <c r="B21" s="108">
        <f>SUM(B19:B20)</f>
        <v>24960</v>
      </c>
      <c r="D21" s="8">
        <v>26.25</v>
      </c>
      <c r="F21" s="8">
        <f>J17</f>
        <v>26.25</v>
      </c>
      <c r="H21">
        <v>7</v>
      </c>
      <c r="I21" s="8">
        <f t="shared" si="7"/>
        <v>0</v>
      </c>
      <c r="J21" s="8">
        <f t="shared" si="8"/>
        <v>0</v>
      </c>
      <c r="K21" s="8">
        <f t="shared" si="9"/>
        <v>0</v>
      </c>
      <c r="L21" s="8">
        <f t="shared" si="10"/>
        <v>0</v>
      </c>
      <c r="M21" s="8">
        <f t="shared" si="14"/>
        <v>11.07421875</v>
      </c>
      <c r="N21" s="8">
        <f t="shared" si="11"/>
        <v>6.229248046875</v>
      </c>
      <c r="O21" s="8">
        <f t="shared" si="12"/>
        <v>4.67193603515625</v>
      </c>
      <c r="P21" s="8">
        <f t="shared" si="13"/>
        <v>0</v>
      </c>
    </row>
    <row r="22" spans="1:16">
      <c r="A22" t="s">
        <v>50</v>
      </c>
      <c r="B22" s="11">
        <f>SUM(H36:L36)</f>
        <v>7098</v>
      </c>
      <c r="D22" s="101">
        <v>9.84375</v>
      </c>
      <c r="F22" s="101">
        <f>E6</f>
        <v>9.84375</v>
      </c>
      <c r="H22">
        <v>8</v>
      </c>
      <c r="I22" s="8">
        <f t="shared" si="7"/>
        <v>0</v>
      </c>
      <c r="J22" s="8">
        <f t="shared" si="8"/>
        <v>0</v>
      </c>
      <c r="K22" s="8">
        <f t="shared" si="9"/>
        <v>0</v>
      </c>
      <c r="L22" s="8">
        <f t="shared" si="10"/>
        <v>0</v>
      </c>
      <c r="M22" s="8">
        <f t="shared" si="14"/>
        <v>0</v>
      </c>
      <c r="N22" s="8">
        <f t="shared" si="11"/>
        <v>6.229248046875</v>
      </c>
      <c r="O22" s="8">
        <f t="shared" si="12"/>
        <v>4.67193603515625</v>
      </c>
      <c r="P22" s="8">
        <f t="shared" si="13"/>
        <v>3.5039520263671875</v>
      </c>
    </row>
    <row r="23" spans="1:16">
      <c r="A23" t="s">
        <v>51</v>
      </c>
      <c r="B23" s="11">
        <f>SUM(H35:L35)</f>
        <v>7509</v>
      </c>
      <c r="D23" s="115">
        <v>9.84375</v>
      </c>
      <c r="F23" s="101">
        <f>E6</f>
        <v>9.84375</v>
      </c>
      <c r="H23">
        <v>9</v>
      </c>
      <c r="I23" s="8">
        <f t="shared" si="7"/>
        <v>0</v>
      </c>
      <c r="J23" s="8">
        <f t="shared" si="8"/>
        <v>0</v>
      </c>
      <c r="K23" s="8">
        <f t="shared" si="9"/>
        <v>0</v>
      </c>
      <c r="L23" s="8">
        <f t="shared" si="10"/>
        <v>0</v>
      </c>
      <c r="M23" s="8">
        <f t="shared" si="14"/>
        <v>0</v>
      </c>
      <c r="N23" s="8">
        <f t="shared" si="11"/>
        <v>0</v>
      </c>
      <c r="O23" s="8">
        <f t="shared" si="12"/>
        <v>4.67193603515625</v>
      </c>
      <c r="P23" s="8">
        <f t="shared" si="13"/>
        <v>3.5039520263671875</v>
      </c>
    </row>
    <row r="24" spans="1:16">
      <c r="A24" t="s">
        <v>52</v>
      </c>
      <c r="B24" s="109">
        <f>SUM(B22:B23)</f>
        <v>14607</v>
      </c>
      <c r="D24" s="114">
        <v>19.6875</v>
      </c>
      <c r="F24" s="114">
        <f>K17</f>
        <v>19.6875</v>
      </c>
      <c r="I24" s="8"/>
      <c r="J24" s="8"/>
      <c r="K24" s="8"/>
      <c r="L24" s="8"/>
      <c r="M24" s="8"/>
      <c r="N24" s="8"/>
      <c r="O24" s="8"/>
      <c r="P24" s="8"/>
    </row>
    <row r="25" spans="1:16">
      <c r="A25" t="s">
        <v>53</v>
      </c>
      <c r="B25" s="102">
        <f>B18-B21-B24</f>
        <v>41044</v>
      </c>
      <c r="D25" s="103">
        <v>35</v>
      </c>
      <c r="F25" s="8">
        <f>I17</f>
        <v>35</v>
      </c>
    </row>
    <row r="26" spans="1:16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32" spans="1:16" ht="15.75" thickBot="1"/>
    <row r="33" spans="3:13" ht="15" customHeight="1">
      <c r="C33" s="12" t="s">
        <v>12</v>
      </c>
      <c r="D33" s="128" t="s">
        <v>13</v>
      </c>
      <c r="E33" s="129"/>
      <c r="F33" s="128" t="s">
        <v>0</v>
      </c>
      <c r="G33" s="129"/>
      <c r="H33" s="128" t="s">
        <v>14</v>
      </c>
      <c r="I33" s="129"/>
      <c r="J33" s="12" t="s">
        <v>15</v>
      </c>
      <c r="K33" s="12" t="s">
        <v>16</v>
      </c>
      <c r="L33" s="15" t="s">
        <v>17</v>
      </c>
      <c r="M33" s="16"/>
    </row>
    <row r="34" spans="3:13" ht="15.75" thickBot="1">
      <c r="C34" s="18"/>
      <c r="D34" s="20"/>
      <c r="E34" s="18"/>
      <c r="F34" s="20"/>
      <c r="G34" s="18"/>
      <c r="H34" s="21">
        <v>5</v>
      </c>
      <c r="I34" s="18"/>
      <c r="J34" s="18"/>
      <c r="K34" s="18"/>
      <c r="L34" s="20"/>
      <c r="M34" s="20"/>
    </row>
    <row r="35" spans="3:13" ht="30.75" thickBot="1">
      <c r="C35" s="22" t="s">
        <v>1</v>
      </c>
      <c r="D35" s="21" t="s">
        <v>18</v>
      </c>
      <c r="E35" s="17"/>
      <c r="F35" s="23">
        <v>39454</v>
      </c>
      <c r="G35" s="24"/>
      <c r="H35" s="35">
        <v>1717</v>
      </c>
      <c r="I35" s="26"/>
      <c r="J35" s="27">
        <v>1794</v>
      </c>
      <c r="K35" s="27">
        <v>1940</v>
      </c>
      <c r="L35" s="99">
        <v>2058</v>
      </c>
      <c r="M35" s="19"/>
    </row>
    <row r="36" spans="3:13" ht="15.75" thickBot="1">
      <c r="C36" s="30" t="s">
        <v>19</v>
      </c>
      <c r="D36" s="21" t="s">
        <v>20</v>
      </c>
      <c r="E36" s="17"/>
      <c r="F36" s="23">
        <v>41157</v>
      </c>
      <c r="G36" s="24"/>
      <c r="H36" s="37">
        <v>1643</v>
      </c>
      <c r="I36" s="32"/>
      <c r="J36" s="33">
        <v>1705</v>
      </c>
      <c r="K36" s="33">
        <v>1817</v>
      </c>
      <c r="L36" s="38">
        <v>1933</v>
      </c>
      <c r="M36" s="19"/>
    </row>
    <row r="37" spans="3:13" ht="30.75" thickBot="1">
      <c r="C37" s="22" t="s">
        <v>21</v>
      </c>
      <c r="D37" s="21" t="s">
        <v>18</v>
      </c>
      <c r="E37" s="17"/>
      <c r="F37" s="23">
        <v>31162</v>
      </c>
      <c r="G37" s="24"/>
      <c r="H37" s="35">
        <v>1109</v>
      </c>
      <c r="I37" s="26"/>
      <c r="J37" s="27">
        <v>1162</v>
      </c>
      <c r="K37" s="27">
        <v>1342</v>
      </c>
      <c r="L37" s="36">
        <v>1469</v>
      </c>
      <c r="M37" s="19"/>
    </row>
    <row r="38" spans="3:13" ht="45.75" thickBot="1">
      <c r="C38" s="30" t="s">
        <v>22</v>
      </c>
      <c r="D38" s="21" t="s">
        <v>20</v>
      </c>
      <c r="E38" s="17"/>
      <c r="F38" s="23">
        <v>32911</v>
      </c>
      <c r="G38" s="24"/>
      <c r="H38" s="37">
        <v>1079</v>
      </c>
      <c r="I38" s="32"/>
      <c r="J38" s="33">
        <v>1104</v>
      </c>
      <c r="K38" s="33">
        <v>1252</v>
      </c>
      <c r="L38" s="38">
        <v>1395</v>
      </c>
      <c r="M38" s="19"/>
    </row>
    <row r="39" spans="3:13" ht="30.75" thickBot="1">
      <c r="C39" s="22" t="s">
        <v>23</v>
      </c>
      <c r="D39" s="21" t="s">
        <v>18</v>
      </c>
      <c r="E39" s="17"/>
      <c r="F39" s="23">
        <v>8292</v>
      </c>
      <c r="G39" s="24"/>
      <c r="H39" s="25">
        <v>608</v>
      </c>
      <c r="I39" s="26"/>
      <c r="J39" s="28">
        <v>632</v>
      </c>
      <c r="K39" s="28">
        <v>598</v>
      </c>
      <c r="L39" s="29">
        <v>588</v>
      </c>
      <c r="M39" s="19"/>
    </row>
    <row r="40" spans="3:13" ht="45">
      <c r="C40" s="22" t="s">
        <v>24</v>
      </c>
      <c r="D40" s="14" t="s">
        <v>20</v>
      </c>
      <c r="E40" s="39"/>
      <c r="F40" s="40">
        <v>8246</v>
      </c>
      <c r="G40" s="41"/>
      <c r="H40" s="42">
        <v>564</v>
      </c>
      <c r="I40" s="43"/>
      <c r="J40" s="44">
        <v>602</v>
      </c>
      <c r="K40" s="44">
        <v>565</v>
      </c>
      <c r="L40" s="45">
        <v>539</v>
      </c>
      <c r="M40" s="46"/>
    </row>
    <row r="41" spans="3:13" ht="15.75" thickBot="1">
      <c r="C41" s="30" t="s">
        <v>25</v>
      </c>
      <c r="D41" s="19"/>
      <c r="E41" s="17"/>
      <c r="F41" s="47"/>
      <c r="G41" s="24"/>
      <c r="H41" s="48"/>
      <c r="I41" s="32"/>
      <c r="J41" s="32"/>
      <c r="K41" s="32"/>
      <c r="L41" s="49"/>
      <c r="M41" s="19"/>
    </row>
    <row r="42" spans="3:13" ht="30.75" thickBot="1">
      <c r="C42" s="22" t="s">
        <v>23</v>
      </c>
      <c r="D42" s="21" t="s">
        <v>18</v>
      </c>
      <c r="E42" s="17"/>
      <c r="F42" s="23">
        <v>7984</v>
      </c>
      <c r="G42" s="24"/>
      <c r="H42" s="25">
        <v>601</v>
      </c>
      <c r="I42" s="26"/>
      <c r="J42" s="50">
        <v>618</v>
      </c>
      <c r="K42" s="28">
        <v>581</v>
      </c>
      <c r="L42" s="29">
        <v>571</v>
      </c>
      <c r="M42" s="19"/>
    </row>
    <row r="43" spans="3:13" ht="30">
      <c r="C43" s="22" t="s">
        <v>26</v>
      </c>
      <c r="D43" s="14" t="s">
        <v>20</v>
      </c>
      <c r="E43" s="39"/>
      <c r="F43" s="40">
        <v>7930</v>
      </c>
      <c r="G43" s="41"/>
      <c r="H43" s="42">
        <v>557</v>
      </c>
      <c r="I43" s="43"/>
      <c r="J43" s="44">
        <v>591</v>
      </c>
      <c r="K43" s="44">
        <v>554</v>
      </c>
      <c r="L43" s="45">
        <v>519</v>
      </c>
      <c r="M43" s="46"/>
    </row>
    <row r="44" spans="3:13" ht="15.75" thickBot="1">
      <c r="C44" s="30" t="s">
        <v>25</v>
      </c>
      <c r="D44" s="19"/>
      <c r="E44" s="17"/>
      <c r="F44" s="47"/>
      <c r="G44" s="24"/>
      <c r="H44" s="48"/>
      <c r="I44" s="32"/>
      <c r="J44" s="32"/>
      <c r="K44" s="32"/>
      <c r="L44" s="49"/>
      <c r="M44" s="19"/>
    </row>
    <row r="45" spans="3:13" ht="15.75" thickBot="1">
      <c r="C45" s="22" t="s">
        <v>27</v>
      </c>
      <c r="D45" s="21" t="s">
        <v>18</v>
      </c>
      <c r="E45" s="17"/>
      <c r="F45" s="23">
        <v>2748</v>
      </c>
      <c r="G45" s="24"/>
      <c r="H45" s="31">
        <v>20</v>
      </c>
      <c r="I45" s="32"/>
      <c r="J45" s="51">
        <v>36</v>
      </c>
      <c r="K45" s="51">
        <v>35</v>
      </c>
      <c r="L45" s="34">
        <v>50</v>
      </c>
      <c r="M45" s="19"/>
    </row>
    <row r="46" spans="3:13">
      <c r="C46" s="39"/>
      <c r="D46" s="14" t="s">
        <v>20</v>
      </c>
      <c r="E46" s="39"/>
      <c r="F46" s="40">
        <v>2741</v>
      </c>
      <c r="G46" s="41"/>
      <c r="H46" s="52">
        <v>26</v>
      </c>
      <c r="I46" s="53"/>
      <c r="J46" s="54">
        <v>41</v>
      </c>
      <c r="K46" s="54">
        <v>49</v>
      </c>
      <c r="L46" s="55">
        <v>70</v>
      </c>
      <c r="M46" s="46"/>
    </row>
    <row r="47" spans="3:13" ht="30">
      <c r="C47" s="39"/>
      <c r="D47" s="46"/>
      <c r="E47" s="39"/>
      <c r="F47" s="56"/>
      <c r="G47" s="41"/>
      <c r="H47" s="57"/>
      <c r="I47" s="53"/>
      <c r="J47" s="53"/>
      <c r="K47" s="53"/>
      <c r="L47" s="55" t="s">
        <v>28</v>
      </c>
      <c r="M47" s="46"/>
    </row>
    <row r="48" spans="3:13" ht="30.75" thickBot="1">
      <c r="C48" s="18"/>
      <c r="D48" s="20"/>
      <c r="E48" s="18"/>
      <c r="F48" s="58"/>
      <c r="G48" s="59"/>
      <c r="H48" s="61"/>
      <c r="I48" s="63"/>
      <c r="J48" s="63"/>
      <c r="K48" s="63"/>
      <c r="L48" s="64" t="s">
        <v>29</v>
      </c>
      <c r="M48" s="20"/>
    </row>
    <row r="49" spans="1:13" ht="30.75" thickBot="1">
      <c r="C49" s="22" t="s">
        <v>30</v>
      </c>
      <c r="D49" s="21" t="s">
        <v>18</v>
      </c>
      <c r="E49" s="17"/>
      <c r="F49" s="65" t="s">
        <v>31</v>
      </c>
      <c r="G49" s="24"/>
      <c r="H49" s="25">
        <v>12</v>
      </c>
      <c r="I49" s="26"/>
      <c r="J49" s="28">
        <v>15</v>
      </c>
      <c r="K49" s="51">
        <v>22</v>
      </c>
      <c r="L49" s="29">
        <v>44</v>
      </c>
      <c r="M49" s="19"/>
    </row>
    <row r="50" spans="1:13" ht="15.75" thickBot="1">
      <c r="C50" s="17"/>
      <c r="D50" s="21" t="s">
        <v>20</v>
      </c>
      <c r="E50" s="17"/>
      <c r="F50" s="65" t="s">
        <v>32</v>
      </c>
      <c r="G50" s="24"/>
      <c r="H50" s="31">
        <v>9</v>
      </c>
      <c r="I50" s="32"/>
      <c r="J50" s="51">
        <v>13</v>
      </c>
      <c r="K50" s="66">
        <v>24</v>
      </c>
      <c r="L50" s="34">
        <v>38</v>
      </c>
      <c r="M50" s="19"/>
    </row>
    <row r="51" spans="1:13" ht="15" customHeight="1">
      <c r="C51" s="125" t="s">
        <v>33</v>
      </c>
      <c r="D51" s="125"/>
      <c r="E51" s="125"/>
      <c r="F51" s="125"/>
      <c r="G51" s="125"/>
      <c r="H51" s="125"/>
      <c r="I51" s="125"/>
      <c r="J51" s="125"/>
      <c r="K51" s="67"/>
      <c r="L51" s="67"/>
      <c r="M51" s="67"/>
    </row>
    <row r="52" spans="1:13" ht="15.75" thickBot="1">
      <c r="C52" s="133"/>
      <c r="D52" s="133"/>
      <c r="E52" s="68"/>
      <c r="F52" s="68"/>
      <c r="G52" s="133"/>
      <c r="H52" s="133"/>
      <c r="I52" s="68"/>
      <c r="J52" s="68"/>
      <c r="K52" s="133"/>
      <c r="L52" s="133"/>
      <c r="M52" s="68"/>
    </row>
    <row r="53" spans="1:13" ht="15.75" thickBot="1">
      <c r="C53" s="134" t="s">
        <v>34</v>
      </c>
      <c r="D53" s="135"/>
      <c r="E53" s="135"/>
      <c r="F53" s="135"/>
      <c r="G53" s="135"/>
      <c r="H53" s="135"/>
      <c r="I53" s="135"/>
      <c r="J53" s="135"/>
      <c r="K53" s="135"/>
      <c r="L53" s="135"/>
      <c r="M53" s="69"/>
    </row>
    <row r="54" spans="1:13" ht="30">
      <c r="A54" s="13"/>
      <c r="C54" s="70" t="s">
        <v>12</v>
      </c>
      <c r="D54" s="39"/>
      <c r="E54" s="22" t="s">
        <v>35</v>
      </c>
      <c r="F54" s="22" t="s">
        <v>36</v>
      </c>
      <c r="G54" s="128" t="s">
        <v>37</v>
      </c>
      <c r="H54" s="129"/>
      <c r="I54" s="46"/>
      <c r="J54" s="22" t="s">
        <v>38</v>
      </c>
      <c r="K54" s="22" t="s">
        <v>39</v>
      </c>
      <c r="L54" s="14" t="s">
        <v>40</v>
      </c>
      <c r="M54" s="71"/>
    </row>
    <row r="55" spans="1:13" ht="15.75" thickBot="1">
      <c r="C55" s="73"/>
      <c r="D55" s="18"/>
      <c r="E55" s="18"/>
      <c r="F55" s="18"/>
      <c r="G55" s="20"/>
      <c r="H55" s="18"/>
      <c r="I55" s="20"/>
      <c r="J55" s="18"/>
      <c r="K55" s="18"/>
      <c r="L55" s="21" t="s">
        <v>41</v>
      </c>
      <c r="M55" s="74"/>
    </row>
    <row r="56" spans="1:13" ht="30.75" thickBot="1">
      <c r="C56" s="70" t="s">
        <v>1</v>
      </c>
      <c r="D56" s="30" t="s">
        <v>18</v>
      </c>
      <c r="E56" s="100">
        <v>2368</v>
      </c>
      <c r="F56" s="100">
        <v>4938</v>
      </c>
      <c r="G56" s="136">
        <v>5318</v>
      </c>
      <c r="H56" s="137"/>
      <c r="I56" s="47"/>
      <c r="J56" s="78">
        <v>6666</v>
      </c>
      <c r="K56" s="75" t="s">
        <v>42</v>
      </c>
      <c r="L56" s="76">
        <v>43</v>
      </c>
      <c r="M56" s="69"/>
    </row>
    <row r="57" spans="1:13" ht="15.75" thickBot="1">
      <c r="C57" s="77" t="s">
        <v>19</v>
      </c>
      <c r="D57" s="30" t="s">
        <v>20</v>
      </c>
      <c r="E57" s="33">
        <v>2232</v>
      </c>
      <c r="F57" s="33">
        <v>4890</v>
      </c>
      <c r="G57" s="138">
        <v>5214</v>
      </c>
      <c r="H57" s="139"/>
      <c r="I57" s="47"/>
      <c r="J57" s="78">
        <v>6544</v>
      </c>
      <c r="K57" s="78">
        <v>5475</v>
      </c>
      <c r="L57" s="76">
        <v>45.6</v>
      </c>
      <c r="M57" s="69"/>
    </row>
    <row r="58" spans="1:13" ht="30.75" thickBot="1">
      <c r="C58" s="70" t="s">
        <v>21</v>
      </c>
      <c r="D58" s="30" t="s">
        <v>18</v>
      </c>
      <c r="E58" s="28" t="s">
        <v>43</v>
      </c>
      <c r="F58" s="27">
        <v>3638</v>
      </c>
      <c r="G58" s="140">
        <v>3978</v>
      </c>
      <c r="H58" s="141"/>
      <c r="I58" s="47"/>
      <c r="J58" s="78">
        <v>5567</v>
      </c>
      <c r="K58" s="78">
        <v>4432</v>
      </c>
      <c r="L58" s="76">
        <v>45.3</v>
      </c>
      <c r="M58" s="69"/>
    </row>
    <row r="59" spans="1:13" ht="45.75" thickBot="1">
      <c r="C59" s="77" t="s">
        <v>22</v>
      </c>
      <c r="D59" s="30" t="s">
        <v>20</v>
      </c>
      <c r="E59" s="33">
        <v>1678</v>
      </c>
      <c r="F59" s="33">
        <v>3529</v>
      </c>
      <c r="G59" s="138">
        <v>3837</v>
      </c>
      <c r="H59" s="139"/>
      <c r="I59" s="47"/>
      <c r="J59" s="78">
        <v>5494</v>
      </c>
      <c r="K59" s="78">
        <v>4634</v>
      </c>
      <c r="L59" s="76">
        <v>48.1</v>
      </c>
      <c r="M59" s="69"/>
    </row>
    <row r="60" spans="1:13" ht="30.75" thickBot="1">
      <c r="C60" s="70" t="s">
        <v>23</v>
      </c>
      <c r="D60" s="30" t="s">
        <v>18</v>
      </c>
      <c r="E60" s="28">
        <v>607</v>
      </c>
      <c r="F60" s="33">
        <v>1300</v>
      </c>
      <c r="G60" s="142">
        <v>1341</v>
      </c>
      <c r="H60" s="143"/>
      <c r="I60" s="47"/>
      <c r="J60" s="75" t="s">
        <v>44</v>
      </c>
      <c r="K60" s="75">
        <v>780</v>
      </c>
      <c r="L60" s="76">
        <v>34.5</v>
      </c>
      <c r="M60" s="69"/>
    </row>
    <row r="61" spans="1:13" ht="45">
      <c r="C61" s="70" t="s">
        <v>24</v>
      </c>
      <c r="D61" s="22" t="s">
        <v>20</v>
      </c>
      <c r="E61" s="44">
        <v>554</v>
      </c>
      <c r="F61" s="79">
        <v>1361</v>
      </c>
      <c r="G61" s="144">
        <v>1377</v>
      </c>
      <c r="H61" s="145"/>
      <c r="I61" s="56"/>
      <c r="J61" s="80">
        <v>1051</v>
      </c>
      <c r="K61" s="81">
        <v>841</v>
      </c>
      <c r="L61" s="82">
        <v>35.5</v>
      </c>
      <c r="M61" s="71"/>
    </row>
    <row r="62" spans="1:13" ht="15.75" thickBot="1">
      <c r="C62" s="77" t="s">
        <v>25</v>
      </c>
      <c r="D62" s="17"/>
      <c r="E62" s="32"/>
      <c r="F62" s="62"/>
      <c r="G62" s="60"/>
      <c r="H62" s="62"/>
      <c r="I62" s="47"/>
      <c r="J62" s="24"/>
      <c r="K62" s="24"/>
      <c r="L62" s="83"/>
      <c r="M62" s="69"/>
    </row>
    <row r="63" spans="1:13" ht="30">
      <c r="C63" s="70" t="s">
        <v>23</v>
      </c>
      <c r="D63" s="22" t="s">
        <v>18</v>
      </c>
      <c r="E63" s="84"/>
      <c r="F63" s="43"/>
      <c r="G63" s="85"/>
      <c r="H63" s="43"/>
      <c r="I63" s="56"/>
      <c r="J63" s="41"/>
      <c r="K63" s="41"/>
      <c r="L63" s="82">
        <v>34.700000000000003</v>
      </c>
      <c r="M63" s="71"/>
    </row>
    <row r="64" spans="1:13" ht="30">
      <c r="C64" s="70" t="s">
        <v>26</v>
      </c>
      <c r="D64" s="86"/>
      <c r="E64" s="87">
        <v>558</v>
      </c>
      <c r="F64" s="88">
        <v>1189</v>
      </c>
      <c r="G64" s="131">
        <v>1267</v>
      </c>
      <c r="H64" s="132"/>
      <c r="I64" s="89"/>
      <c r="J64" s="80">
        <v>1080</v>
      </c>
      <c r="K64" s="81">
        <v>779</v>
      </c>
      <c r="L64" s="82" t="s">
        <v>28</v>
      </c>
      <c r="M64" s="90"/>
    </row>
    <row r="65" spans="3:13" ht="30">
      <c r="C65" s="70" t="s">
        <v>25</v>
      </c>
      <c r="D65" s="39"/>
      <c r="E65" s="84"/>
      <c r="F65" s="43"/>
      <c r="G65" s="85"/>
      <c r="H65" s="43"/>
      <c r="I65" s="56"/>
      <c r="J65" s="41"/>
      <c r="K65" s="41"/>
      <c r="L65" s="82" t="s">
        <v>45</v>
      </c>
      <c r="M65" s="71"/>
    </row>
    <row r="66" spans="3:13" ht="30.75" thickBot="1">
      <c r="C66" s="91"/>
      <c r="D66" s="18"/>
      <c r="E66" s="92"/>
      <c r="F66" s="93"/>
      <c r="G66" s="94"/>
      <c r="H66" s="93"/>
      <c r="I66" s="58"/>
      <c r="J66" s="59"/>
      <c r="K66" s="59"/>
      <c r="L66" s="76" t="s">
        <v>29</v>
      </c>
      <c r="M66" s="74"/>
    </row>
    <row r="67" spans="3:13" ht="15.75" thickBot="1">
      <c r="C67" s="72"/>
      <c r="D67" s="30" t="s">
        <v>20</v>
      </c>
      <c r="E67" s="51">
        <v>498</v>
      </c>
      <c r="F67" s="95">
        <v>1241</v>
      </c>
      <c r="G67" s="146">
        <v>1309</v>
      </c>
      <c r="H67" s="147"/>
      <c r="I67" s="47"/>
      <c r="J67" s="78">
        <v>1032</v>
      </c>
      <c r="K67" s="75">
        <v>839</v>
      </c>
      <c r="L67" s="76">
        <v>35.799999999999997</v>
      </c>
      <c r="M67" s="69"/>
    </row>
    <row r="68" spans="3:13" ht="15.75" thickBot="1">
      <c r="C68" s="70" t="s">
        <v>27</v>
      </c>
      <c r="D68" s="30" t="s">
        <v>18</v>
      </c>
      <c r="E68" s="28">
        <v>153</v>
      </c>
      <c r="F68" s="51">
        <v>513</v>
      </c>
      <c r="G68" s="148">
        <v>629</v>
      </c>
      <c r="H68" s="149"/>
      <c r="I68" s="47"/>
      <c r="J68" s="75">
        <v>532</v>
      </c>
      <c r="K68" s="75">
        <v>359</v>
      </c>
      <c r="L68" s="76">
        <v>44</v>
      </c>
      <c r="M68" s="69"/>
    </row>
    <row r="69" spans="3:13" ht="15.75" thickBot="1">
      <c r="C69" s="72"/>
      <c r="D69" s="30" t="s">
        <v>20</v>
      </c>
      <c r="E69" s="51">
        <v>146</v>
      </c>
      <c r="F69" s="66">
        <v>592</v>
      </c>
      <c r="G69" s="150">
        <v>673</v>
      </c>
      <c r="H69" s="151"/>
      <c r="I69" s="47"/>
      <c r="J69" s="75">
        <v>477</v>
      </c>
      <c r="K69" s="75">
        <v>387</v>
      </c>
      <c r="L69" s="76">
        <v>42.9</v>
      </c>
      <c r="M69" s="69"/>
    </row>
    <row r="70" spans="3:13" ht="30.75" thickBot="1">
      <c r="C70" s="70" t="s">
        <v>46</v>
      </c>
      <c r="D70" s="30" t="s">
        <v>18</v>
      </c>
      <c r="E70" s="28">
        <v>87</v>
      </c>
      <c r="F70" s="28">
        <v>283</v>
      </c>
      <c r="G70" s="148">
        <v>246</v>
      </c>
      <c r="H70" s="149"/>
      <c r="I70" s="47"/>
      <c r="J70" s="75">
        <v>280</v>
      </c>
      <c r="K70" s="75">
        <v>260</v>
      </c>
      <c r="L70" s="76">
        <v>46.3</v>
      </c>
      <c r="M70" s="69"/>
    </row>
    <row r="71" spans="3:13" ht="15.75" thickBot="1">
      <c r="C71" s="72"/>
      <c r="D71" s="30" t="s">
        <v>20</v>
      </c>
      <c r="E71" s="51">
        <v>84</v>
      </c>
      <c r="F71" s="51">
        <v>282</v>
      </c>
      <c r="G71" s="150">
        <v>257</v>
      </c>
      <c r="H71" s="151"/>
      <c r="I71" s="47"/>
      <c r="J71" s="75">
        <v>303</v>
      </c>
      <c r="K71" s="75">
        <v>275</v>
      </c>
      <c r="L71" s="76">
        <v>48.9</v>
      </c>
      <c r="M71" s="69"/>
    </row>
  </sheetData>
  <mergeCells count="23">
    <mergeCell ref="K52:L52"/>
    <mergeCell ref="C53:L53"/>
    <mergeCell ref="G54:H54"/>
    <mergeCell ref="G56:H56"/>
    <mergeCell ref="G57:H57"/>
    <mergeCell ref="C52:D52"/>
    <mergeCell ref="G52:H52"/>
    <mergeCell ref="G69:H69"/>
    <mergeCell ref="G70:H70"/>
    <mergeCell ref="G71:H71"/>
    <mergeCell ref="C15:G16"/>
    <mergeCell ref="E17:G17"/>
    <mergeCell ref="G59:H59"/>
    <mergeCell ref="G60:H60"/>
    <mergeCell ref="G61:H61"/>
    <mergeCell ref="G64:H64"/>
    <mergeCell ref="G67:H67"/>
    <mergeCell ref="G68:H68"/>
    <mergeCell ref="G58:H58"/>
    <mergeCell ref="D33:E33"/>
    <mergeCell ref="F33:G33"/>
    <mergeCell ref="H33:I33"/>
    <mergeCell ref="C51:J5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Simulation </vt:lpstr>
      <vt:lpstr>Grundprinzip</vt:lpstr>
      <vt:lpstr>vgl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Snappy Gurckhaus</dc:creator>
  <cp:lastModifiedBy>Snappy Gurckhaus</cp:lastModifiedBy>
  <dcterms:created xsi:type="dcterms:W3CDTF">2015-12-02T09:14:27Z</dcterms:created>
  <dcterms:modified xsi:type="dcterms:W3CDTF">2015-12-27T23:04:27Z</dcterms:modified>
</cp:coreProperties>
</file>