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88" yWindow="48" windowWidth="19620" windowHeight="7848"/>
  </bookViews>
  <sheets>
    <sheet name="622 BGB" sheetId="1" r:id="rId1"/>
    <sheet name="Tabelle2" sheetId="2" r:id="rId2"/>
    <sheet name="Tabelle3" sheetId="3" r:id="rId3"/>
  </sheets>
  <definedNames>
    <definedName name="Z_1584F7A2_6312_4979_ABC4_B7FCDE592075_.wvu.Rows" localSheetId="0" hidden="1">'622 BGB'!$18:$23</definedName>
  </definedNames>
  <calcPr calcId="125725"/>
  <customWorkbookViews>
    <customWorkbookView name="Manfred Thiele - Persönliche Ansicht" guid="{1584F7A2-6312-4979-ABC4-B7FCDE592075}" mergeInterval="0" personalView="1" xWindow="35" yWindow="42" windowWidth="1613" windowHeight="613" activeSheetId="1"/>
  </customWorkbookViews>
</workbook>
</file>

<file path=xl/calcChain.xml><?xml version="1.0" encoding="utf-8"?>
<calcChain xmlns="http://schemas.openxmlformats.org/spreadsheetml/2006/main">
  <c r="B3" i="2"/>
  <c r="B2"/>
  <c r="B1"/>
  <c r="C40" i="1"/>
  <c r="C39"/>
  <c r="F25"/>
  <c r="D27" s="1"/>
  <c r="F15"/>
  <c r="F14"/>
  <c r="E14"/>
  <c r="C37"/>
  <c r="C38"/>
  <c r="C1" i="2"/>
  <c r="D1"/>
  <c r="A10" i="1"/>
  <c r="D26" l="1"/>
  <c r="D29"/>
  <c r="E15"/>
  <c r="D33"/>
  <c r="D31"/>
  <c r="D32"/>
  <c r="D30"/>
  <c r="D28"/>
</calcChain>
</file>

<file path=xl/sharedStrings.xml><?xml version="1.0" encoding="utf-8"?>
<sst xmlns="http://schemas.openxmlformats.org/spreadsheetml/2006/main" count="38" uniqueCount="38">
  <si>
    <t>Arbeitsbeginn</t>
  </si>
  <si>
    <t>§ 622 Kündigungsfristen bei Arbeitsverhältnissen</t>
  </si>
  <si>
    <t>(1) Das Arbeitsverhältnis eines Arbeiters oder eines Angestellten (Arbeitnehmers) kann mit einer Frist von vier Wochen zum Fünfzehnten oder zum Ende eines Kalendermonats gekündigt werden.</t>
  </si>
  <si>
    <t>erforderliche Eingabedaten</t>
  </si>
  <si>
    <t>Zum 15. eines Monats mit 4 Wochen Frist:</t>
  </si>
  <si>
    <t>Zum 30. eines Monats mit 4 Wochen Frist:</t>
  </si>
  <si>
    <t>4 Wochen</t>
  </si>
  <si>
    <t>Rundung</t>
  </si>
  <si>
    <t>Rechenschritte</t>
  </si>
  <si>
    <t>zwei Jahre, ein Monat zum Ende des Kalendermonat:</t>
  </si>
  <si>
    <t>fünf Jahre, zwei Monate zum Ende des Kalendermonat:</t>
  </si>
  <si>
    <t>acht Jahre, drei Monate zum Ende des Kalendermonat:</t>
  </si>
  <si>
    <t>zehn Jahre, vier Monate zum Ende des Kalendermonat:</t>
  </si>
  <si>
    <t>zwölf Jahre, fünf Monate zum Ende des Kalendermonat:</t>
  </si>
  <si>
    <t>15 Jahre, sechs Monate zum Ende des Kalendermonat:</t>
  </si>
  <si>
    <t>20 Jahre, sieben Monate zum Ende des Kalendermonat:</t>
  </si>
  <si>
    <t>Beschäftigung unter 2 Jahre:</t>
  </si>
  <si>
    <t>Fristbeginn nach § 187 (1) BGB bei Ereignisfrist</t>
  </si>
  <si>
    <t xml:space="preserve">
(3) Während einer vereinbarten Probezeit, längstens für die Dauer von sechs Monaten, kann das Arbeitsverhältnis mit einer Frist von zwei Wochen gekündigt werden.</t>
  </si>
  <si>
    <t>Kündigungstag/Fristbeginn:</t>
  </si>
  <si>
    <t>Kündigung erhalten</t>
  </si>
  <si>
    <t>Fristende:</t>
  </si>
  <si>
    <t>Samstag/Frist bis Montag:</t>
  </si>
  <si>
    <t>Sonntag/Frist bis Montag:</t>
  </si>
  <si>
    <t>Anmerkung: Fristbeginn ist in Bezugszelle A9; Fristende ist nach § 188 I BGB bei  Wochen der letzte Tag des fristauslösenden Ereignis also +1 (Fristbeginn (A9)) -1 (Fristende: E13/E14)</t>
  </si>
  <si>
    <t>(4) Von den Absätzen 1 bis 3 abweichende Regelungen können durch Tarifvertrag vereinbart werden. Im Geltungsbereich eines solchen Tarifvertrags gelten die abweichenden tarifvertraglichen Bestimmungen zwischen nicht tarifgebundenen Arbeitgebern und Arbeitnehmern, wenn ihre Anwendung zwischen ihnen vereinbart ist.</t>
  </si>
  <si>
    <t>keine Berechnung</t>
  </si>
  <si>
    <t>(5) Einzelvertraglich kann eine kürzere als die in Absatz 1 genannte Kündigungsfrist nur vereinbart werden,
1.wenn ein Arbeitnehmer zur vorübergehenden Aushilfe eingestellt ist; dies gilt nicht, wenn das Arbeitsverhältnis über die Zeit von drei Monaten hinaus fortgesetzt wird;
2.wenn der Arbeitgeber in der Regel nicht mehr als 20 Arbeitnehmer ausschließlich der zu ihrer Berufsbildung Beschäftigten beschäftigt und die Kündigungsfrist vier Wochen nicht unterschreitet.
Bei der Feststellung der Zahl der beschäftigten Arbeitnehmer sind teilzeitbeschäftigte Arbeitnehmer mit einer regelmäßigen wöchentlichen Arbeitszeit von nicht mehr als 20 Stunden mit 0,5 und nicht mehr als 30 Stunden mit 0,75 zu berücksichtigen. Die einzelvertragliche Vereinbarung längerer als der in den Absätzen 1 bis 3 genannten Kündigungsfristen bleibt hiervon unberührt.
(6) Für die Kündigung des Arbeitsverhältnisses durch den Arbeitnehmer darf keine längere Frist vereinbart werden als für die Kündigung durch den Arbeitgeber.</t>
  </si>
  <si>
    <t>Diese Tabelle wurde erstellt von Manfred Thiele, www.sternenhimmelstuermer.eu, Alle Angaben ohne Gewähr. Der Author erstellte diese Tabelle zur Demonstration von den Möglichkeiten mit Excel.
 Hinweis: Alternativen wie ein Aufhebungsvertrag oder andere Formen wie außerordentliche Kündigungen wurden nicht berücksichtigt. Informieren Sie sich bei einem Anwalt.</t>
  </si>
  <si>
    <r>
      <t xml:space="preserve">(2) Für eine Kündigung durch den Arbeitgeber beträgt die Kündigungsfrist, wenn das Arbeitsverhältnis in dem Betrieb oder Unternehmen 
1. zwei Jahre bestanden hat, einen Monat zum Ende eines Kalendermonats,
2.fünf Jahre bestanden hat, zwei Monate zum Ende eines Kalendermonats,
3.acht Jahre bestanden hat, drei Monate zum Ende eines Kalendermonats,
4.zehn Jahre bestanden hat, vier Monate zum Ende eines Kalendermonats,
5.zwölf Jahre bestanden hat, fünf Monate zum Ende eines Kalendermonats,
6.15 Jahre bestanden hat, sechs Monate zum Ende eines Kalendermonats,
7.20 Jahre bestanden hat, sieben Monate zum Ende eines Kalendermonats.
</t>
    </r>
    <r>
      <rPr>
        <sz val="11"/>
        <color rgb="FFFF0000"/>
        <rFont val="Calibri"/>
        <family val="2"/>
        <scheme val="minor"/>
      </rPr>
      <t>Bei der Berechnung der Beschäftigungsdauer werden Zeiten, die vor der Vollendung des 25. Lebensjahrs des Arbeitnehmers liegen nach Gerichtsbeschluss (Urteil vom 19.01.2010 in der Rechtssache C-555/07, Quelle: http://anwalt-im-netz.de/archiv/2010/kuendigungsfrist-eugh-entscheidet.html)  berücksichtigt.</t>
    </r>
  </si>
  <si>
    <t>Beschäftigungszeit</t>
  </si>
  <si>
    <t>Einfach Arbeitsbeginn und Kündigungstag eintragen - Berechnung einschließlich Fristen passen sich automatisch an</t>
  </si>
  <si>
    <t>Hier liegt nach Rechtsprechung eine Beginnfrist im Sinne § 187 (2) BGB vor. Demnach wird vom Ursprungstag gerechnet und am Ende 1 Tag abgezogen. Bei Samstag, Sonntag oder Feiertagen ändert sich nach § 193 BGB und wird auf den folgenden Werktag gelegt. Dieses wurde in der Rechnung wegen wechselnden Feiertagen nur für Sa+So berücksichtigt!</t>
  </si>
  <si>
    <t>Mindestkündigungsfristenzeiten nach § 626 BGB für Arbeitnehmer, wenn kein Tarivvertrag etwas anderes bestimmt, Einzelvertraglich kann darüber hinaus eine kürzere Kündigungsfrist nur vereinbart werden, wenn ein Arbeitnehmer zur vorübergehenden Aushilfe eingestellt ist, maximal drei Monate, oder wenn der Arbeitgeber in der Regel nicht mehr als 20 Arbeitnehmer ohne Auszubildende beschäftigt und die Kündigungsfrist noch mindestens vier Wochen beträgt. Teilzeitbeschäftigte Arbeitnehmer mit einer regelmäßigen wöchentlichen Arbeitszeit bis zu 20 Stunden sind mit 0,5 und mit nicht mehr als 30 Stunden mit 0,75 zu berücksichtigen. Längere Fristen sind erlaubt.</t>
  </si>
  <si>
    <t>Die Nichteinhaltung einer vertraglichen, tarifvertraglichen oder gesetzlichen Kündigungsfrist muss neuerdings bei einer Kündigung durch den Arbeitgeber innerhalb der dreiwöchigen Klagefrist nach § 4 KSchG durch eine Klage beim Arbeitsgericht angegriffen werden (vgl.: Kündigungsschutzgesetz). Das Bundesarbeitsgericht hat eine anderslautende frühere Rechtsprechung[3] mit dem Urteil vom 1. September 2010 (5 AZR 700/09) aufgegeben(wikipedia, § 622 BGB)</t>
  </si>
  <si>
    <t>Links:</t>
  </si>
  <si>
    <t>www.sternenhimmelstuermer.eu</t>
  </si>
  <si>
    <t>Wikipedia § 622</t>
  </si>
</sst>
</file>

<file path=xl/styles.xml><?xml version="1.0" encoding="utf-8"?>
<styleSheet xmlns="http://schemas.openxmlformats.org/spreadsheetml/2006/main">
  <fonts count="7">
    <font>
      <sz val="11"/>
      <color theme="1"/>
      <name val="Calibri"/>
      <family val="2"/>
      <scheme val="minor"/>
    </font>
    <font>
      <sz val="11"/>
      <color rgb="FFFF0000"/>
      <name val="Calibri"/>
      <family val="2"/>
      <scheme val="minor"/>
    </font>
    <font>
      <sz val="11"/>
      <color theme="0"/>
      <name val="Calibri"/>
      <family val="2"/>
      <scheme val="minor"/>
    </font>
    <font>
      <sz val="11"/>
      <name val="Calibri"/>
      <family val="2"/>
      <scheme val="minor"/>
    </font>
    <font>
      <sz val="11"/>
      <color theme="0" tint="-0.34998626667073579"/>
      <name val="Calibri"/>
      <family val="2"/>
      <scheme val="minor"/>
    </font>
    <font>
      <sz val="11"/>
      <color rgb="FF92D050"/>
      <name val="Calibri"/>
      <family val="2"/>
      <scheme val="minor"/>
    </font>
    <font>
      <u/>
      <sz val="11"/>
      <color theme="10"/>
      <name val="Calibri"/>
      <family val="2"/>
    </font>
  </fonts>
  <fills count="10">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00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alignment vertical="top"/>
      <protection locked="0"/>
    </xf>
  </cellStyleXfs>
  <cellXfs count="45">
    <xf numFmtId="0" fontId="0" fillId="0" borderId="0" xfId="0"/>
    <xf numFmtId="14" fontId="0" fillId="0" borderId="0" xfId="0" applyNumberFormat="1"/>
    <xf numFmtId="0" fontId="0" fillId="6" borderId="1" xfId="0" applyFill="1" applyBorder="1"/>
    <xf numFmtId="14" fontId="1" fillId="6" borderId="0" xfId="0" applyNumberFormat="1" applyFont="1" applyFill="1"/>
    <xf numFmtId="0" fontId="0" fillId="8" borderId="0" xfId="0" applyFill="1"/>
    <xf numFmtId="0" fontId="0" fillId="2" borderId="0" xfId="0" applyFill="1"/>
    <xf numFmtId="0" fontId="1" fillId="6" borderId="0" xfId="0" applyFont="1" applyFill="1"/>
    <xf numFmtId="0" fontId="3" fillId="7" borderId="0" xfId="0" applyFont="1" applyFill="1" applyAlignment="1">
      <alignment horizontal="center" vertical="top" wrapText="1"/>
    </xf>
    <xf numFmtId="0" fontId="0" fillId="7" borderId="0" xfId="0" applyFill="1"/>
    <xf numFmtId="14" fontId="4" fillId="7" borderId="0" xfId="0" applyNumberFormat="1" applyFont="1" applyFill="1"/>
    <xf numFmtId="0" fontId="0" fillId="4" borderId="0" xfId="0" applyFill="1"/>
    <xf numFmtId="0" fontId="0" fillId="2" borderId="0" xfId="0" applyFill="1" applyAlignment="1">
      <alignment horizontal="center"/>
    </xf>
    <xf numFmtId="0" fontId="0" fillId="8" borderId="0" xfId="0" applyFill="1" applyAlignment="1">
      <alignment horizontal="left" vertical="top"/>
    </xf>
    <xf numFmtId="14" fontId="0" fillId="9" borderId="1" xfId="0" applyNumberFormat="1" applyFill="1" applyBorder="1" applyAlignment="1">
      <alignment horizontal="center"/>
    </xf>
    <xf numFmtId="14" fontId="0" fillId="6" borderId="0" xfId="0" applyNumberFormat="1" applyFill="1" applyAlignment="1">
      <alignment horizontal="right"/>
    </xf>
    <xf numFmtId="0" fontId="0" fillId="2" borderId="0" xfId="0" applyFill="1" applyAlignment="1">
      <alignment horizontal="left" vertical="top"/>
    </xf>
    <xf numFmtId="14" fontId="0" fillId="0" borderId="0" xfId="0" applyNumberFormat="1" applyAlignment="1">
      <alignment wrapText="1"/>
    </xf>
    <xf numFmtId="0" fontId="0" fillId="8" borderId="0" xfId="0" applyFill="1" applyAlignment="1">
      <alignment horizontal="left" vertical="top" wrapText="1"/>
    </xf>
    <xf numFmtId="0" fontId="2" fillId="6" borderId="0" xfId="0" applyFont="1" applyFill="1" applyAlignment="1">
      <alignment horizontal="left" vertical="top" wrapText="1"/>
    </xf>
    <xf numFmtId="0" fontId="0" fillId="6" borderId="0" xfId="0" applyNumberFormat="1" applyFill="1" applyAlignment="1">
      <alignment horizontal="left" vertical="top" wrapText="1"/>
    </xf>
    <xf numFmtId="0" fontId="6" fillId="2" borderId="0" xfId="1" applyFill="1" applyAlignment="1" applyProtection="1">
      <alignment horizontal="center"/>
    </xf>
    <xf numFmtId="0" fontId="0" fillId="8" borderId="0" xfId="0" applyFill="1" applyAlignment="1">
      <alignment horizontal="left"/>
    </xf>
    <xf numFmtId="14" fontId="0" fillId="6" borderId="0" xfId="0" applyNumberFormat="1" applyFill="1" applyAlignment="1">
      <alignment horizontal="center"/>
    </xf>
    <xf numFmtId="0" fontId="0" fillId="3" borderId="0" xfId="0" applyFill="1" applyAlignment="1">
      <alignment horizontal="center" vertical="center" wrapText="1"/>
    </xf>
    <xf numFmtId="0" fontId="2" fillId="2" borderId="0" xfId="0" applyFont="1" applyFill="1" applyAlignment="1">
      <alignment horizontal="left" wrapText="1"/>
    </xf>
    <xf numFmtId="0" fontId="2" fillId="2" borderId="0" xfId="0" applyFont="1" applyFill="1" applyAlignment="1">
      <alignment horizontal="center"/>
    </xf>
    <xf numFmtId="0" fontId="1" fillId="3" borderId="0" xfId="0" applyFont="1" applyFill="1" applyAlignment="1">
      <alignment horizontal="center"/>
    </xf>
    <xf numFmtId="0" fontId="2" fillId="2" borderId="0" xfId="0" applyFont="1" applyFill="1" applyAlignment="1">
      <alignment horizontal="center" vertical="top"/>
    </xf>
    <xf numFmtId="14" fontId="1" fillId="5" borderId="0" xfId="0" applyNumberFormat="1" applyFont="1" applyFill="1" applyAlignment="1">
      <alignment horizontal="center"/>
    </xf>
    <xf numFmtId="0" fontId="1" fillId="5" borderId="0" xfId="0" applyFont="1" applyFill="1" applyAlignment="1">
      <alignment horizontal="center"/>
    </xf>
    <xf numFmtId="0" fontId="2" fillId="2" borderId="0" xfId="0" applyFont="1" applyFill="1" applyAlignment="1">
      <alignment horizontal="center" vertical="top" wrapText="1"/>
    </xf>
    <xf numFmtId="0" fontId="0" fillId="7" borderId="0" xfId="0" applyFill="1" applyAlignment="1">
      <alignment horizontal="center"/>
    </xf>
    <xf numFmtId="0" fontId="3" fillId="7" borderId="0" xfId="0" applyFont="1" applyFill="1" applyAlignment="1">
      <alignment horizontal="center" vertical="top" wrapText="1"/>
    </xf>
    <xf numFmtId="0" fontId="2" fillId="2" borderId="0" xfId="0" applyFont="1" applyFill="1" applyAlignment="1">
      <alignment horizontal="left" vertical="top" wrapText="1" readingOrder="1"/>
    </xf>
    <xf numFmtId="0" fontId="0" fillId="8" borderId="0" xfId="0" applyFill="1" applyAlignment="1">
      <alignment horizontal="left" vertical="top"/>
    </xf>
    <xf numFmtId="0" fontId="0" fillId="6" borderId="2" xfId="0" applyFill="1" applyBorder="1" applyAlignment="1">
      <alignment horizontal="center"/>
    </xf>
    <xf numFmtId="0" fontId="0" fillId="6" borderId="3" xfId="0" applyFill="1" applyBorder="1" applyAlignment="1">
      <alignment horizontal="center"/>
    </xf>
    <xf numFmtId="14" fontId="0" fillId="9" borderId="2" xfId="0" applyNumberFormat="1" applyFill="1" applyBorder="1" applyAlignment="1">
      <alignment horizontal="center"/>
    </xf>
    <xf numFmtId="14" fontId="0" fillId="9" borderId="3" xfId="0" applyNumberFormat="1" applyFill="1" applyBorder="1" applyAlignment="1">
      <alignment horizontal="center"/>
    </xf>
    <xf numFmtId="0" fontId="0" fillId="6" borderId="0" xfId="0" applyFill="1" applyAlignment="1">
      <alignment horizontal="left"/>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0" fillId="4" borderId="0" xfId="0" applyFill="1" applyAlignment="1">
      <alignment horizontal="center"/>
    </xf>
    <xf numFmtId="0" fontId="0" fillId="8" borderId="0" xfId="0" applyFill="1" applyAlignment="1">
      <alignment horizontal="center" vertical="center"/>
    </xf>
    <xf numFmtId="0" fontId="2" fillId="2" borderId="0" xfId="0" applyFont="1" applyFill="1" applyAlignment="1">
      <alignment horizontal="left" vertical="top" wrapText="1"/>
    </xf>
  </cellXfs>
  <cellStyles count="2">
    <cellStyle name="Hyperlink" xfId="1" builtinId="8"/>
    <cellStyle name="Standard" xfId="0" builtinId="0"/>
  </cellStyles>
  <dxfs count="3">
    <dxf>
      <font>
        <color rgb="FFFF0000"/>
      </font>
    </dxf>
    <dxf>
      <font>
        <color rgb="FFFF0000"/>
      </font>
    </dxf>
    <dxf>
      <font>
        <color rgb="FFFF000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de.wikipedia.org/wiki/K%C3%BCndigungsfristen_im_Arbeitsrecht" TargetMode="External"/><Relationship Id="rId2" Type="http://schemas.openxmlformats.org/officeDocument/2006/relationships/hyperlink" Target="http://www.sternenhimmelstuermer.eu/"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101"/>
  <sheetViews>
    <sheetView tabSelected="1" zoomScaleNormal="100" workbookViewId="0">
      <selection activeCell="G41" sqref="G41"/>
    </sheetView>
  </sheetViews>
  <sheetFormatPr baseColWidth="10" defaultRowHeight="14.4"/>
  <cols>
    <col min="1" max="1" width="12.88671875" customWidth="1"/>
    <col min="3" max="3" width="22.6640625" customWidth="1"/>
    <col min="7" max="14" width="11.5546875" style="5"/>
  </cols>
  <sheetData>
    <row r="1" spans="1:8">
      <c r="A1" s="10"/>
      <c r="B1" s="10"/>
      <c r="C1" s="10"/>
      <c r="D1" s="10"/>
      <c r="E1" s="10"/>
      <c r="F1" s="10"/>
    </row>
    <row r="2" spans="1:8">
      <c r="A2" s="25" t="s">
        <v>1</v>
      </c>
      <c r="B2" s="25"/>
      <c r="C2" s="25"/>
      <c r="D2" s="25"/>
      <c r="E2" s="25"/>
      <c r="F2" s="25"/>
    </row>
    <row r="3" spans="1:8" ht="106.8" customHeight="1">
      <c r="A3" s="18" t="s">
        <v>33</v>
      </c>
      <c r="B3" s="18"/>
      <c r="C3" s="18"/>
      <c r="D3" s="18"/>
      <c r="E3" s="18"/>
      <c r="F3" s="18"/>
    </row>
    <row r="4" spans="1:8">
      <c r="A4" s="26" t="s">
        <v>3</v>
      </c>
      <c r="B4" s="26"/>
      <c r="C4" s="26"/>
      <c r="D4" s="23" t="s">
        <v>31</v>
      </c>
      <c r="E4" s="23"/>
      <c r="F4" s="23"/>
    </row>
    <row r="5" spans="1:8">
      <c r="A5" s="35" t="s">
        <v>0</v>
      </c>
      <c r="B5" s="36"/>
      <c r="C5" s="2" t="s">
        <v>20</v>
      </c>
      <c r="D5" s="23"/>
      <c r="E5" s="23"/>
      <c r="F5" s="23"/>
    </row>
    <row r="6" spans="1:8">
      <c r="A6" s="37">
        <v>34914</v>
      </c>
      <c r="B6" s="38"/>
      <c r="C6" s="13">
        <v>39296</v>
      </c>
      <c r="D6" s="23"/>
      <c r="E6" s="23"/>
      <c r="F6" s="23"/>
    </row>
    <row r="7" spans="1:8">
      <c r="A7" s="10"/>
      <c r="B7" s="10"/>
      <c r="C7" s="10"/>
      <c r="D7" s="23"/>
      <c r="E7" s="23"/>
      <c r="F7" s="23"/>
    </row>
    <row r="8" spans="1:8">
      <c r="A8" s="27" t="s">
        <v>17</v>
      </c>
      <c r="B8" s="27"/>
      <c r="C8" s="27"/>
      <c r="D8" s="23"/>
      <c r="E8" s="23"/>
      <c r="F8" s="23"/>
    </row>
    <row r="9" spans="1:8">
      <c r="A9" s="27"/>
      <c r="B9" s="27"/>
      <c r="C9" s="27"/>
      <c r="D9" s="23"/>
      <c r="E9" s="23"/>
      <c r="F9" s="23"/>
    </row>
    <row r="10" spans="1:8">
      <c r="A10" s="28">
        <f>C6+1</f>
        <v>39297</v>
      </c>
      <c r="B10" s="29"/>
      <c r="C10" s="29"/>
      <c r="D10" s="23"/>
      <c r="E10" s="23"/>
      <c r="F10" s="23"/>
    </row>
    <row r="11" spans="1:8">
      <c r="A11" s="30" t="s">
        <v>2</v>
      </c>
      <c r="B11" s="30"/>
      <c r="C11" s="30"/>
      <c r="D11" s="30"/>
      <c r="E11" s="30"/>
      <c r="F11" s="30"/>
    </row>
    <row r="12" spans="1:8">
      <c r="A12" s="30"/>
      <c r="B12" s="30"/>
      <c r="C12" s="30"/>
      <c r="D12" s="30"/>
      <c r="E12" s="30"/>
      <c r="F12" s="30"/>
    </row>
    <row r="13" spans="1:8">
      <c r="A13" s="32" t="s">
        <v>8</v>
      </c>
      <c r="B13" s="32"/>
      <c r="C13" s="32"/>
      <c r="D13" s="32"/>
      <c r="E13" s="7" t="s">
        <v>6</v>
      </c>
      <c r="F13" s="7" t="s">
        <v>7</v>
      </c>
    </row>
    <row r="14" spans="1:8">
      <c r="A14" s="31" t="s">
        <v>4</v>
      </c>
      <c r="B14" s="31"/>
      <c r="C14" s="31"/>
      <c r="D14" s="8"/>
      <c r="E14" s="9">
        <f>$A$10-1+28</f>
        <v>39324</v>
      </c>
      <c r="F14" s="3">
        <f>IF(DAY(E14)&lt;16,DATE(YEAR(E14),MONTH(E14)+1,1)+14,DATE(YEAR(E14),MONTH(E14)+2,1)+14)</f>
        <v>39370</v>
      </c>
      <c r="G14" s="11"/>
      <c r="H14" s="11"/>
    </row>
    <row r="15" spans="1:8">
      <c r="A15" s="31" t="s">
        <v>5</v>
      </c>
      <c r="B15" s="31"/>
      <c r="C15" s="31"/>
      <c r="D15" s="8"/>
      <c r="E15" s="9">
        <f>$A$10-1+28</f>
        <v>39324</v>
      </c>
      <c r="F15" s="3">
        <f>DATE(YEAR(E15),MONTH(E15)+2,1)-1</f>
        <v>39355</v>
      </c>
    </row>
    <row r="16" spans="1:8" ht="33" customHeight="1">
      <c r="A16" s="17" t="s">
        <v>24</v>
      </c>
      <c r="B16" s="17"/>
      <c r="C16" s="17"/>
      <c r="D16" s="17"/>
      <c r="E16" s="17"/>
      <c r="F16" s="17"/>
    </row>
    <row r="17" spans="1:6" ht="190.8" customHeight="1">
      <c r="A17" s="33" t="s">
        <v>29</v>
      </c>
      <c r="B17" s="33"/>
      <c r="C17" s="33"/>
      <c r="D17" s="33"/>
      <c r="E17" s="33"/>
      <c r="F17" s="33"/>
    </row>
    <row r="18" spans="1:6" ht="1.2" hidden="1" customHeight="1">
      <c r="A18" s="33"/>
      <c r="B18" s="33"/>
      <c r="C18" s="33"/>
      <c r="D18" s="33"/>
      <c r="E18" s="33"/>
      <c r="F18" s="33"/>
    </row>
    <row r="19" spans="1:6" hidden="1">
      <c r="A19" s="33"/>
      <c r="B19" s="33"/>
      <c r="C19" s="33"/>
      <c r="D19" s="33"/>
      <c r="E19" s="33"/>
      <c r="F19" s="33"/>
    </row>
    <row r="20" spans="1:6" ht="7.8" hidden="1" customHeight="1">
      <c r="A20" s="33"/>
      <c r="B20" s="33"/>
      <c r="C20" s="33"/>
      <c r="D20" s="33"/>
      <c r="E20" s="33"/>
      <c r="F20" s="33"/>
    </row>
    <row r="21" spans="1:6" hidden="1">
      <c r="A21" s="33"/>
      <c r="B21" s="33"/>
      <c r="C21" s="33"/>
      <c r="D21" s="33"/>
      <c r="E21" s="33"/>
      <c r="F21" s="33"/>
    </row>
    <row r="22" spans="1:6" hidden="1">
      <c r="A22" s="33"/>
      <c r="B22" s="33"/>
      <c r="C22" s="33"/>
      <c r="D22" s="33"/>
      <c r="E22" s="33"/>
      <c r="F22" s="33"/>
    </row>
    <row r="23" spans="1:6" hidden="1">
      <c r="A23" s="33"/>
      <c r="B23" s="33"/>
      <c r="C23" s="33"/>
      <c r="D23" s="33"/>
      <c r="E23" s="33"/>
      <c r="F23" s="33"/>
    </row>
    <row r="24" spans="1:6">
      <c r="A24" s="10"/>
      <c r="B24" s="10"/>
      <c r="C24" s="10"/>
      <c r="D24" s="10"/>
      <c r="E24" s="10"/>
      <c r="F24" s="10"/>
    </row>
    <row r="25" spans="1:6">
      <c r="A25" s="34" t="s">
        <v>30</v>
      </c>
      <c r="B25" s="34"/>
      <c r="C25" s="34"/>
      <c r="D25" s="12"/>
      <c r="E25" s="4"/>
      <c r="F25" s="6">
        <f>DATEDIF(A6,C6,"Y")</f>
        <v>11</v>
      </c>
    </row>
    <row r="26" spans="1:6">
      <c r="A26" s="21" t="s">
        <v>9</v>
      </c>
      <c r="B26" s="21"/>
      <c r="C26" s="21"/>
      <c r="D26" s="22" t="str">
        <f>IF(AND(F25&gt;1,F25&lt;5),DATE(YEAR(A10),MONTH(A10)+2,1)-1,"nicht zutreffend")</f>
        <v>nicht zutreffend</v>
      </c>
      <c r="E26" s="22"/>
      <c r="F26" s="22"/>
    </row>
    <row r="27" spans="1:6">
      <c r="A27" s="21" t="s">
        <v>10</v>
      </c>
      <c r="B27" s="21"/>
      <c r="C27" s="21"/>
      <c r="D27" s="22" t="str">
        <f>IF(AND(F25&gt;4,F25&lt;8),DATE(YEAR(A10),MONTH(A10)+3,1)-1,"nicht zutreffend")</f>
        <v>nicht zutreffend</v>
      </c>
      <c r="E27" s="22"/>
      <c r="F27" s="22"/>
    </row>
    <row r="28" spans="1:6">
      <c r="A28" s="21" t="s">
        <v>11</v>
      </c>
      <c r="B28" s="21"/>
      <c r="C28" s="21"/>
      <c r="D28" s="22" t="str">
        <f>IF(AND(F25&gt;7,F25&lt;10),DATE(YEAR(A10),MONTH(A10)+4,1)-1,"nicht zutreffend")</f>
        <v>nicht zutreffend</v>
      </c>
      <c r="E28" s="22"/>
      <c r="F28" s="22"/>
    </row>
    <row r="29" spans="1:6">
      <c r="A29" s="21" t="s">
        <v>12</v>
      </c>
      <c r="B29" s="21"/>
      <c r="C29" s="21"/>
      <c r="D29" s="22">
        <f>IF(AND(F25&gt;9,F25&lt;12),DATE(YEAR(A10),MONTH(A10)+5,1)-1,"nicht zutreffend")</f>
        <v>39447</v>
      </c>
      <c r="E29" s="22"/>
      <c r="F29" s="22"/>
    </row>
    <row r="30" spans="1:6">
      <c r="A30" s="21" t="s">
        <v>13</v>
      </c>
      <c r="B30" s="21"/>
      <c r="C30" s="21"/>
      <c r="D30" s="22" t="str">
        <f>IF(AND(F25&gt;11,F25&lt;15),DATE(YEAR(A10),MONTH(A10)+6,1)-1,"nicht zutreffend")</f>
        <v>nicht zutreffend</v>
      </c>
      <c r="E30" s="22"/>
      <c r="F30" s="22"/>
    </row>
    <row r="31" spans="1:6">
      <c r="A31" s="21" t="s">
        <v>14</v>
      </c>
      <c r="B31" s="21"/>
      <c r="C31" s="21"/>
      <c r="D31" s="22" t="str">
        <f>IF(AND(F25&gt;14,F25&lt;20),DATE(YEAR(A10),MONTH(A10)+7,1)-1,"nicht zutreffend")</f>
        <v>nicht zutreffend</v>
      </c>
      <c r="E31" s="22"/>
      <c r="F31" s="22"/>
    </row>
    <row r="32" spans="1:6">
      <c r="A32" s="21" t="s">
        <v>15</v>
      </c>
      <c r="B32" s="21"/>
      <c r="C32" s="21"/>
      <c r="D32" s="22" t="str">
        <f>IF(AND(F25&gt;19,F25&lt;50),DATE(YEAR(A10),MONTH(A10)+8,1)-1,"nicht zutreffend")</f>
        <v>nicht zutreffend</v>
      </c>
      <c r="E32" s="22"/>
      <c r="F32" s="22"/>
    </row>
    <row r="33" spans="1:6">
      <c r="A33" s="21" t="s">
        <v>16</v>
      </c>
      <c r="B33" s="21"/>
      <c r="C33" s="21"/>
      <c r="D33" s="22" t="str">
        <f>IF(AND(F25&gt;=0,F25&lt;=2),"hier nicht geregelt","nicht zutreffend")</f>
        <v>nicht zutreffend</v>
      </c>
      <c r="E33" s="22"/>
      <c r="F33" s="22"/>
    </row>
    <row r="34" spans="1:6">
      <c r="A34" s="10"/>
      <c r="B34" s="10"/>
      <c r="C34" s="10"/>
      <c r="D34" s="10"/>
      <c r="E34" s="10"/>
      <c r="F34" s="10"/>
    </row>
    <row r="35" spans="1:6" ht="31.8" customHeight="1">
      <c r="A35" s="24" t="s">
        <v>18</v>
      </c>
      <c r="B35" s="24"/>
      <c r="C35" s="24"/>
      <c r="D35" s="24"/>
      <c r="E35" s="24"/>
      <c r="F35" s="24"/>
    </row>
    <row r="36" spans="1:6" ht="61.2" customHeight="1">
      <c r="A36" s="17" t="s">
        <v>32</v>
      </c>
      <c r="B36" s="17"/>
      <c r="C36" s="17"/>
      <c r="D36" s="17"/>
      <c r="E36" s="17"/>
      <c r="F36" s="17"/>
    </row>
    <row r="37" spans="1:6">
      <c r="A37" s="39" t="s">
        <v>19</v>
      </c>
      <c r="B37" s="39"/>
      <c r="C37" s="3">
        <f>C6</f>
        <v>39296</v>
      </c>
      <c r="D37" s="4"/>
      <c r="E37" s="4"/>
      <c r="F37" s="4"/>
    </row>
    <row r="38" spans="1:6">
      <c r="A38" s="39" t="s">
        <v>21</v>
      </c>
      <c r="B38" s="39"/>
      <c r="C38" s="3">
        <f>C37+14-1</f>
        <v>39309</v>
      </c>
      <c r="D38" s="4"/>
      <c r="E38" s="4"/>
      <c r="F38" s="4"/>
    </row>
    <row r="39" spans="1:6">
      <c r="A39" s="39" t="s">
        <v>22</v>
      </c>
      <c r="B39" s="39"/>
      <c r="C39" s="14" t="str">
        <f>IF(WEEKDAY(C38)=7,C38+2,"kein Samstag")</f>
        <v>kein Samstag</v>
      </c>
      <c r="D39" s="4"/>
      <c r="E39" s="4"/>
      <c r="F39" s="4"/>
    </row>
    <row r="40" spans="1:6">
      <c r="A40" s="39" t="s">
        <v>23</v>
      </c>
      <c r="B40" s="39"/>
      <c r="C40" s="14" t="str">
        <f>IF(WEEKDAY(C38)=1,C38+1,"kein Sonntag")</f>
        <v>kein Sonntag</v>
      </c>
      <c r="D40" s="4"/>
      <c r="E40" s="4"/>
      <c r="F40" s="4"/>
    </row>
    <row r="41" spans="1:6">
      <c r="A41" s="24" t="s">
        <v>25</v>
      </c>
      <c r="B41" s="24"/>
      <c r="C41" s="24"/>
      <c r="D41" s="24"/>
      <c r="E41" s="24"/>
      <c r="F41" s="24"/>
    </row>
    <row r="42" spans="1:6" ht="27" customHeight="1">
      <c r="A42" s="24"/>
      <c r="B42" s="24"/>
      <c r="C42" s="24"/>
      <c r="D42" s="24"/>
      <c r="E42" s="24"/>
      <c r="F42" s="24"/>
    </row>
    <row r="43" spans="1:6">
      <c r="A43" s="43" t="s">
        <v>26</v>
      </c>
      <c r="B43" s="43"/>
      <c r="C43" s="43"/>
      <c r="D43" s="43"/>
      <c r="E43" s="43"/>
      <c r="F43" s="43"/>
    </row>
    <row r="44" spans="1:6">
      <c r="A44" s="43"/>
      <c r="B44" s="43"/>
      <c r="C44" s="43"/>
      <c r="D44" s="43"/>
      <c r="E44" s="43"/>
      <c r="F44" s="43"/>
    </row>
    <row r="45" spans="1:6" ht="14.4" customHeight="1">
      <c r="A45" s="44" t="s">
        <v>27</v>
      </c>
      <c r="B45" s="44"/>
      <c r="C45" s="44"/>
      <c r="D45" s="44"/>
      <c r="E45" s="44"/>
      <c r="F45" s="44"/>
    </row>
    <row r="46" spans="1:6">
      <c r="A46" s="44"/>
      <c r="B46" s="44"/>
      <c r="C46" s="44"/>
      <c r="D46" s="44"/>
      <c r="E46" s="44"/>
      <c r="F46" s="44"/>
    </row>
    <row r="47" spans="1:6">
      <c r="A47" s="44"/>
      <c r="B47" s="44"/>
      <c r="C47" s="44"/>
      <c r="D47" s="44"/>
      <c r="E47" s="44"/>
      <c r="F47" s="44"/>
    </row>
    <row r="48" spans="1:6">
      <c r="A48" s="44"/>
      <c r="B48" s="44"/>
      <c r="C48" s="44"/>
      <c r="D48" s="44"/>
      <c r="E48" s="44"/>
      <c r="F48" s="44"/>
    </row>
    <row r="49" spans="1:6">
      <c r="A49" s="44"/>
      <c r="B49" s="44"/>
      <c r="C49" s="44"/>
      <c r="D49" s="44"/>
      <c r="E49" s="44"/>
      <c r="F49" s="44"/>
    </row>
    <row r="50" spans="1:6">
      <c r="A50" s="44"/>
      <c r="B50" s="44"/>
      <c r="C50" s="44"/>
      <c r="D50" s="44"/>
      <c r="E50" s="44"/>
      <c r="F50" s="44"/>
    </row>
    <row r="51" spans="1:6">
      <c r="A51" s="44"/>
      <c r="B51" s="44"/>
      <c r="C51" s="44"/>
      <c r="D51" s="44"/>
      <c r="E51" s="44"/>
      <c r="F51" s="44"/>
    </row>
    <row r="52" spans="1:6" ht="51.6" customHeight="1">
      <c r="A52" s="44"/>
      <c r="B52" s="44"/>
      <c r="C52" s="44"/>
      <c r="D52" s="44"/>
      <c r="E52" s="44"/>
      <c r="F52" s="44"/>
    </row>
    <row r="53" spans="1:6">
      <c r="A53" s="42"/>
      <c r="B53" s="42"/>
      <c r="C53" s="42"/>
      <c r="D53" s="42"/>
      <c r="E53" s="42"/>
      <c r="F53" s="42"/>
    </row>
    <row r="54" spans="1:6" ht="76.2" customHeight="1">
      <c r="A54" s="19" t="s">
        <v>34</v>
      </c>
      <c r="B54" s="19"/>
      <c r="C54" s="19"/>
      <c r="D54" s="19"/>
      <c r="E54" s="19"/>
      <c r="F54" s="19"/>
    </row>
    <row r="55" spans="1:6">
      <c r="A55" s="40" t="s">
        <v>28</v>
      </c>
      <c r="B55" s="41"/>
      <c r="C55" s="41"/>
      <c r="D55" s="41"/>
      <c r="E55" s="41"/>
      <c r="F55" s="41"/>
    </row>
    <row r="56" spans="1:6">
      <c r="A56" s="41"/>
      <c r="B56" s="41"/>
      <c r="C56" s="41"/>
      <c r="D56" s="41"/>
      <c r="E56" s="41"/>
      <c r="F56" s="41"/>
    </row>
    <row r="57" spans="1:6">
      <c r="A57" s="41"/>
      <c r="B57" s="41"/>
      <c r="C57" s="41"/>
      <c r="D57" s="41"/>
      <c r="E57" s="41"/>
      <c r="F57" s="41"/>
    </row>
    <row r="58" spans="1:6">
      <c r="A58" s="41"/>
      <c r="B58" s="41"/>
      <c r="C58" s="41"/>
      <c r="D58" s="41"/>
      <c r="E58" s="41"/>
      <c r="F58" s="41"/>
    </row>
    <row r="59" spans="1:6">
      <c r="A59" s="41"/>
      <c r="B59" s="41"/>
      <c r="C59" s="41"/>
      <c r="D59" s="41"/>
      <c r="E59" s="41"/>
      <c r="F59" s="41"/>
    </row>
    <row r="60" spans="1:6">
      <c r="A60" s="41"/>
      <c r="B60" s="41"/>
      <c r="C60" s="41"/>
      <c r="D60" s="41"/>
      <c r="E60" s="41"/>
      <c r="F60" s="41"/>
    </row>
    <row r="61" spans="1:6">
      <c r="A61" s="41"/>
      <c r="B61" s="41"/>
      <c r="C61" s="41"/>
      <c r="D61" s="41"/>
      <c r="E61" s="41"/>
      <c r="F61" s="41"/>
    </row>
    <row r="62" spans="1:6">
      <c r="A62" s="15" t="s">
        <v>35</v>
      </c>
      <c r="B62" s="20" t="s">
        <v>36</v>
      </c>
      <c r="C62" s="20"/>
      <c r="D62" s="20" t="s">
        <v>37</v>
      </c>
      <c r="E62" s="20"/>
      <c r="F62" s="5"/>
    </row>
    <row r="63" spans="1:6">
      <c r="A63" s="5"/>
      <c r="B63" s="5"/>
      <c r="C63" s="5"/>
      <c r="D63" s="5"/>
      <c r="E63" s="5"/>
      <c r="F63" s="5"/>
    </row>
    <row r="64" spans="1:6">
      <c r="A64" s="5"/>
      <c r="B64" s="5"/>
      <c r="C64" s="5"/>
      <c r="D64" s="5"/>
      <c r="E64" s="5"/>
      <c r="F64" s="5"/>
    </row>
    <row r="65" spans="1:6">
      <c r="A65" s="5"/>
      <c r="B65" s="5"/>
      <c r="C65" s="5"/>
      <c r="D65" s="5"/>
      <c r="E65" s="5"/>
      <c r="F65" s="5"/>
    </row>
    <row r="66" spans="1:6">
      <c r="A66" s="5"/>
      <c r="B66" s="5"/>
      <c r="C66" s="5"/>
      <c r="D66" s="5"/>
      <c r="E66" s="5"/>
      <c r="F66" s="5"/>
    </row>
    <row r="67" spans="1:6">
      <c r="A67" s="10"/>
      <c r="B67" s="10"/>
      <c r="C67" s="10"/>
      <c r="D67" s="10"/>
      <c r="E67" s="10"/>
      <c r="F67" s="10"/>
    </row>
    <row r="68" spans="1:6">
      <c r="A68" s="10"/>
      <c r="B68" s="10"/>
      <c r="C68" s="10"/>
      <c r="D68" s="10"/>
      <c r="E68" s="10"/>
      <c r="F68" s="10"/>
    </row>
    <row r="69" spans="1:6">
      <c r="A69" s="10"/>
      <c r="B69" s="10"/>
      <c r="C69" s="10"/>
      <c r="D69" s="10"/>
      <c r="E69" s="10"/>
      <c r="F69" s="10"/>
    </row>
    <row r="70" spans="1:6">
      <c r="A70" s="10"/>
      <c r="B70" s="10"/>
      <c r="C70" s="10"/>
      <c r="D70" s="10"/>
      <c r="E70" s="10"/>
      <c r="F70" s="10"/>
    </row>
    <row r="71" spans="1:6">
      <c r="A71" s="10"/>
      <c r="B71" s="10"/>
      <c r="C71" s="10"/>
      <c r="D71" s="10"/>
      <c r="E71" s="10"/>
      <c r="F71" s="10"/>
    </row>
    <row r="72" spans="1:6">
      <c r="A72" s="10"/>
      <c r="B72" s="10"/>
      <c r="C72" s="10"/>
      <c r="D72" s="10"/>
      <c r="E72" s="10"/>
      <c r="F72" s="10"/>
    </row>
    <row r="73" spans="1:6">
      <c r="A73" s="10"/>
      <c r="B73" s="10"/>
      <c r="C73" s="10"/>
      <c r="D73" s="10"/>
      <c r="E73" s="10"/>
      <c r="F73" s="10"/>
    </row>
    <row r="74" spans="1:6">
      <c r="A74" s="10"/>
      <c r="B74" s="10"/>
      <c r="C74" s="10"/>
      <c r="D74" s="10"/>
      <c r="E74" s="10"/>
      <c r="F74" s="10"/>
    </row>
    <row r="75" spans="1:6">
      <c r="A75" s="10"/>
      <c r="B75" s="10"/>
      <c r="C75" s="10"/>
      <c r="D75" s="10"/>
      <c r="E75" s="10"/>
      <c r="F75" s="10"/>
    </row>
    <row r="76" spans="1:6">
      <c r="A76" s="10"/>
      <c r="B76" s="10"/>
      <c r="C76" s="10"/>
      <c r="D76" s="10"/>
      <c r="E76" s="10"/>
      <c r="F76" s="10"/>
    </row>
    <row r="77" spans="1:6">
      <c r="A77" s="10"/>
      <c r="B77" s="10"/>
      <c r="C77" s="10"/>
      <c r="D77" s="10"/>
      <c r="E77" s="10"/>
      <c r="F77" s="10"/>
    </row>
    <row r="78" spans="1:6">
      <c r="A78" s="10"/>
      <c r="B78" s="10"/>
      <c r="C78" s="10"/>
      <c r="D78" s="10"/>
      <c r="E78" s="10"/>
      <c r="F78" s="10"/>
    </row>
    <row r="79" spans="1:6">
      <c r="A79" s="10"/>
      <c r="B79" s="10"/>
      <c r="C79" s="10"/>
      <c r="D79" s="10"/>
      <c r="E79" s="10"/>
      <c r="F79" s="10"/>
    </row>
    <row r="80" spans="1:6">
      <c r="A80" s="10"/>
      <c r="B80" s="10"/>
      <c r="C80" s="10"/>
      <c r="D80" s="10"/>
      <c r="E80" s="10"/>
      <c r="F80" s="10"/>
    </row>
    <row r="81" spans="1:6">
      <c r="A81" s="10"/>
      <c r="B81" s="10"/>
      <c r="C81" s="10"/>
      <c r="D81" s="10"/>
      <c r="E81" s="10"/>
      <c r="F81" s="10"/>
    </row>
    <row r="82" spans="1:6">
      <c r="A82" s="10"/>
      <c r="B82" s="10"/>
      <c r="C82" s="10"/>
      <c r="D82" s="10"/>
      <c r="E82" s="10"/>
      <c r="F82" s="10"/>
    </row>
    <row r="83" spans="1:6">
      <c r="A83" s="10"/>
      <c r="B83" s="10"/>
      <c r="C83" s="10"/>
      <c r="D83" s="10"/>
      <c r="E83" s="10"/>
      <c r="F83" s="10"/>
    </row>
    <row r="84" spans="1:6">
      <c r="A84" s="10"/>
      <c r="B84" s="10"/>
      <c r="C84" s="10"/>
      <c r="D84" s="10"/>
      <c r="E84" s="10"/>
      <c r="F84" s="10"/>
    </row>
    <row r="85" spans="1:6">
      <c r="A85" s="10"/>
      <c r="B85" s="10"/>
      <c r="C85" s="10"/>
      <c r="D85" s="10"/>
      <c r="E85" s="10"/>
      <c r="F85" s="10"/>
    </row>
    <row r="86" spans="1:6">
      <c r="A86" s="10"/>
      <c r="B86" s="10"/>
      <c r="C86" s="10"/>
      <c r="D86" s="10"/>
      <c r="E86" s="10"/>
      <c r="F86" s="10"/>
    </row>
    <row r="87" spans="1:6">
      <c r="A87" s="10"/>
      <c r="B87" s="10"/>
      <c r="C87" s="10"/>
      <c r="D87" s="10"/>
      <c r="E87" s="10"/>
      <c r="F87" s="10"/>
    </row>
    <row r="88" spans="1:6">
      <c r="A88" s="10"/>
      <c r="B88" s="10"/>
      <c r="C88" s="10"/>
      <c r="D88" s="10"/>
      <c r="E88" s="10"/>
      <c r="F88" s="10"/>
    </row>
    <row r="89" spans="1:6">
      <c r="A89" s="10"/>
      <c r="B89" s="10"/>
      <c r="C89" s="10"/>
      <c r="D89" s="10"/>
      <c r="E89" s="10"/>
      <c r="F89" s="10"/>
    </row>
    <row r="90" spans="1:6">
      <c r="A90" s="10"/>
      <c r="B90" s="10"/>
      <c r="C90" s="10"/>
      <c r="D90" s="10"/>
      <c r="E90" s="10"/>
      <c r="F90" s="10"/>
    </row>
    <row r="91" spans="1:6">
      <c r="A91" s="10"/>
      <c r="B91" s="10"/>
      <c r="C91" s="10"/>
      <c r="D91" s="10"/>
      <c r="E91" s="10"/>
      <c r="F91" s="10"/>
    </row>
    <row r="92" spans="1:6">
      <c r="A92" s="10"/>
      <c r="B92" s="10"/>
      <c r="C92" s="10"/>
      <c r="D92" s="10"/>
      <c r="E92" s="10"/>
      <c r="F92" s="10"/>
    </row>
    <row r="93" spans="1:6">
      <c r="A93" s="10"/>
      <c r="B93" s="10"/>
      <c r="C93" s="10"/>
      <c r="D93" s="10"/>
      <c r="E93" s="10"/>
      <c r="F93" s="10"/>
    </row>
    <row r="94" spans="1:6">
      <c r="A94" s="10"/>
      <c r="B94" s="10"/>
      <c r="C94" s="10"/>
      <c r="D94" s="10"/>
      <c r="E94" s="10"/>
      <c r="F94" s="10"/>
    </row>
    <row r="95" spans="1:6">
      <c r="A95" s="10"/>
      <c r="B95" s="10"/>
      <c r="C95" s="10"/>
      <c r="D95" s="10"/>
      <c r="E95" s="10"/>
      <c r="F95" s="10"/>
    </row>
    <row r="96" spans="1:6">
      <c r="A96" s="10"/>
      <c r="B96" s="10"/>
      <c r="C96" s="10"/>
      <c r="D96" s="10"/>
      <c r="E96" s="10"/>
      <c r="F96" s="10"/>
    </row>
    <row r="97" spans="1:6">
      <c r="A97" s="10"/>
      <c r="B97" s="10"/>
      <c r="C97" s="10"/>
      <c r="D97" s="10"/>
      <c r="E97" s="10"/>
      <c r="F97" s="10"/>
    </row>
    <row r="98" spans="1:6">
      <c r="A98" s="10"/>
      <c r="B98" s="10"/>
      <c r="C98" s="10"/>
      <c r="D98" s="10"/>
      <c r="E98" s="10"/>
      <c r="F98" s="10"/>
    </row>
    <row r="99" spans="1:6">
      <c r="A99" s="10"/>
      <c r="B99" s="10"/>
      <c r="C99" s="10"/>
      <c r="D99" s="10"/>
      <c r="E99" s="10"/>
      <c r="F99" s="10"/>
    </row>
    <row r="100" spans="1:6">
      <c r="A100" s="10"/>
      <c r="B100" s="10"/>
      <c r="C100" s="10"/>
      <c r="D100" s="10"/>
      <c r="E100" s="10"/>
      <c r="F100" s="10"/>
    </row>
    <row r="101" spans="1:6">
      <c r="A101" s="10"/>
      <c r="B101" s="10"/>
      <c r="C101" s="10"/>
      <c r="D101" s="10"/>
      <c r="E101" s="10"/>
      <c r="F101" s="10"/>
    </row>
  </sheetData>
  <sheetProtection selectLockedCells="1"/>
  <protectedRanges>
    <protectedRange password="9DD7" sqref="A6 C6" name="Bereich1"/>
  </protectedRanges>
  <customSheetViews>
    <customSheetView guid="{1584F7A2-6312-4979-ABC4-B7FCDE592075}" hiddenRows="1">
      <selection activeCell="H3" sqref="H3"/>
      <pageMargins left="0.7" right="0.7" top="0.78740157499999996" bottom="0.78740157499999996" header="0.3" footer="0.3"/>
      <pageSetup paperSize="9" orientation="portrait" r:id="rId1"/>
    </customSheetView>
  </customSheetViews>
  <mergeCells count="45">
    <mergeCell ref="A55:F61"/>
    <mergeCell ref="A53:F53"/>
    <mergeCell ref="A40:B40"/>
    <mergeCell ref="A41:F42"/>
    <mergeCell ref="A43:F44"/>
    <mergeCell ref="A45:F52"/>
    <mergeCell ref="D29:F29"/>
    <mergeCell ref="A36:F36"/>
    <mergeCell ref="A37:B37"/>
    <mergeCell ref="A39:B39"/>
    <mergeCell ref="A38:B38"/>
    <mergeCell ref="A33:C33"/>
    <mergeCell ref="D33:F33"/>
    <mergeCell ref="D31:F31"/>
    <mergeCell ref="D4:F10"/>
    <mergeCell ref="A35:F35"/>
    <mergeCell ref="A2:F2"/>
    <mergeCell ref="A4:C4"/>
    <mergeCell ref="A8:C9"/>
    <mergeCell ref="A10:C10"/>
    <mergeCell ref="A28:C28"/>
    <mergeCell ref="A11:F12"/>
    <mergeCell ref="A14:C14"/>
    <mergeCell ref="A15:C15"/>
    <mergeCell ref="A13:D13"/>
    <mergeCell ref="A17:F23"/>
    <mergeCell ref="A25:C25"/>
    <mergeCell ref="A5:B5"/>
    <mergeCell ref="A6:B6"/>
    <mergeCell ref="A16:F16"/>
    <mergeCell ref="A3:F3"/>
    <mergeCell ref="A54:F54"/>
    <mergeCell ref="B62:C62"/>
    <mergeCell ref="D62:E62"/>
    <mergeCell ref="A26:C26"/>
    <mergeCell ref="A27:C27"/>
    <mergeCell ref="D26:F26"/>
    <mergeCell ref="D27:F27"/>
    <mergeCell ref="D28:F28"/>
    <mergeCell ref="D30:F30"/>
    <mergeCell ref="D32:F32"/>
    <mergeCell ref="A29:C29"/>
    <mergeCell ref="A30:C30"/>
    <mergeCell ref="A31:C31"/>
    <mergeCell ref="A32:C32"/>
  </mergeCells>
  <conditionalFormatting sqref="D26:F33">
    <cfRule type="cellIs" dxfId="2" priority="4" operator="notEqual">
      <formula>"nicht zutreffend"</formula>
    </cfRule>
  </conditionalFormatting>
  <conditionalFormatting sqref="C39">
    <cfRule type="cellIs" dxfId="1" priority="2" operator="notEqual">
      <formula>"kein Samstag"</formula>
    </cfRule>
  </conditionalFormatting>
  <conditionalFormatting sqref="C40">
    <cfRule type="cellIs" dxfId="0" priority="1" operator="equal">
      <formula>"kein Sonntag"</formula>
    </cfRule>
  </conditionalFormatting>
  <hyperlinks>
    <hyperlink ref="B62:C62" r:id="rId2" display="www.sternenhimmelstuermer.eu"/>
    <hyperlink ref="D62:E62" r:id="rId3" display="Wikipedia § 622"/>
  </hyperlinks>
  <pageMargins left="0.7" right="0.7" top="0.78740157499999996" bottom="0.78740157499999996" header="0.3" footer="0.3"/>
  <pageSetup paperSize="9" orientation="portrait" r:id="rId4"/>
</worksheet>
</file>

<file path=xl/worksheets/sheet2.xml><?xml version="1.0" encoding="utf-8"?>
<worksheet xmlns="http://schemas.openxmlformats.org/spreadsheetml/2006/main" xmlns:r="http://schemas.openxmlformats.org/officeDocument/2006/relationships">
  <dimension ref="A1:D3"/>
  <sheetViews>
    <sheetView topLeftCell="A37" workbookViewId="0">
      <selection activeCell="B3" sqref="B3"/>
    </sheetView>
  </sheetViews>
  <sheetFormatPr baseColWidth="10" defaultRowHeight="14.4"/>
  <sheetData>
    <row r="1" spans="1:4">
      <c r="A1" s="1">
        <v>32179</v>
      </c>
      <c r="B1" s="1">
        <f>DATE(YEAR(A1),ROUND(MONTH(A1)/3+0.49999,0)*3+1,1)-1</f>
        <v>32233</v>
      </c>
      <c r="C1">
        <f>MONTH(A1)</f>
        <v>2</v>
      </c>
      <c r="D1" s="1">
        <f>DATE(YEAR(A1),MONTH(A1)+1,1)-1</f>
        <v>32202</v>
      </c>
    </row>
    <row r="2" spans="1:4">
      <c r="B2" s="16">
        <f>DATE(YEAR(A1),CEILING(MONTH(A1),3)+1,1)-1</f>
        <v>32233</v>
      </c>
    </row>
    <row r="3" spans="1:4">
      <c r="B3" s="1">
        <f>DATE(YEAR(A1),CEILING(MONTH(A1),3)+1,1)</f>
        <v>32234</v>
      </c>
    </row>
  </sheetData>
  <customSheetViews>
    <customSheetView guid="{1584F7A2-6312-4979-ABC4-B7FCDE592075}">
      <pageMargins left="0.7" right="0.7" top="0.78740157499999996" bottom="0.78740157499999996" header="0.3" footer="0.3"/>
    </customSheetView>
  </customSheetView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customSheetViews>
    <customSheetView guid="{1584F7A2-6312-4979-ABC4-B7FCDE592075}">
      <pageMargins left="0.7" right="0.7" top="0.78740157499999996" bottom="0.78740157499999996" header="0.3" footer="0.3"/>
    </customSheetView>
  </customSheetView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622 BGB</vt:lpstr>
      <vt:lpstr>Tabelle2</vt:lpstr>
      <vt:lpstr>Tabelle3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 Thiele</dc:creator>
  <cp:lastModifiedBy>Manfred Thiele</cp:lastModifiedBy>
  <dcterms:created xsi:type="dcterms:W3CDTF">2011-04-06T16:58:22Z</dcterms:created>
  <dcterms:modified xsi:type="dcterms:W3CDTF">2011-04-21T14:09:04Z</dcterms:modified>
</cp:coreProperties>
</file>